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 activeTab="3"/>
  </bookViews>
  <sheets>
    <sheet name="Budsjett 2019" sheetId="1" r:id="rId1"/>
    <sheet name="Budsjett 2020" sheetId="2" r:id="rId2"/>
    <sheet name="Budsjett 2021" sheetId="3" r:id="rId3"/>
    <sheet name="Budsjett 2023" sheetId="4" r:id="rId4"/>
    <sheet name="Refusjonsberegning" sheetId="5" r:id="rId5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C13" authorId="0">
      <text>
        <r>
          <rPr>
            <sz val="10"/>
            <rFont val="SimSun"/>
            <charset val="134"/>
          </rPr>
          <t>======
ID#AAAAoifakNk
Torgeir Mathisen    (2023-01-30 09:04:47)
Årslønn 430 200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16" authorId="0">
      <text>
        <r>
          <rPr>
            <sz val="10"/>
            <rFont val="SimSun"/>
            <charset val="134"/>
          </rPr>
          <t>======
ID#AAAAoifakNo
Torgeir Mathisen    (2023-01-30 09:04:47)
Årslønn 450 000</t>
        </r>
      </text>
    </comment>
    <comment ref="D16" authorId="0">
      <text>
        <r>
          <rPr>
            <sz val="10"/>
            <rFont val="SimSun"/>
            <charset val="134"/>
          </rPr>
          <t>======
ID#AAAAoifakNw
Torgeir Mathisen    (2023-01-30 09:04:47)
Årslønn 430 200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16" authorId="0">
      <text>
        <r>
          <rPr>
            <sz val="10"/>
            <rFont val="SimSun"/>
            <charset val="134"/>
          </rPr>
          <t>======
ID#AAAAoifakNg
Torgeir Mathisen    (2023-01-30 09:04:47)
Årslønn 450 000</t>
        </r>
      </text>
    </comment>
    <comment ref="D16" authorId="0">
      <text>
        <r>
          <rPr>
            <sz val="10"/>
            <rFont val="SimSun"/>
            <charset val="134"/>
          </rPr>
          <t>======
ID#AAAAoifakNc
Torgeir Mathisen    (2023-01-30 09:04:47)
Årslønn 430 200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16" authorId="0">
      <text>
        <r>
          <rPr>
            <sz val="10"/>
            <rFont val="SimSun"/>
            <charset val="134"/>
          </rPr>
          <t>======
ID#AAAAoifakNs
Torgeir Mathisen    (2023-01-30 09:04:47)
Årslønn 450 000</t>
        </r>
      </text>
    </comment>
  </commentList>
</comments>
</file>

<file path=xl/sharedStrings.xml><?xml version="1.0" encoding="utf-8"?>
<sst xmlns="http://schemas.openxmlformats.org/spreadsheetml/2006/main" count="273" uniqueCount="124">
  <si>
    <t>Forslag til budsett 2019</t>
  </si>
  <si>
    <t>NYE Fagforbundet avd. 007 Narvik</t>
  </si>
  <si>
    <t>Ktonr</t>
  </si>
  <si>
    <t>Kontonavn</t>
  </si>
  <si>
    <t>Budsj. 2019</t>
  </si>
  <si>
    <t>Budsj. 2018</t>
  </si>
  <si>
    <t>Regn. 2018</t>
  </si>
  <si>
    <t>Driftsinntekter</t>
  </si>
  <si>
    <t>Medlemskontingent</t>
  </si>
  <si>
    <t>Lønnsref. org frikjøp</t>
  </si>
  <si>
    <t>Pensjonisttilskudd</t>
  </si>
  <si>
    <t>Kursrefusjoner</t>
  </si>
  <si>
    <t>Sum Driftsinntekter</t>
  </si>
  <si>
    <t>Nye Narvik og Ballangen</t>
  </si>
  <si>
    <t>Kr.bel.per medl. Narvik</t>
  </si>
  <si>
    <t>Ant.nye medl.</t>
  </si>
  <si>
    <t>Nye inntekter</t>
  </si>
  <si>
    <t>Driftskostnader</t>
  </si>
  <si>
    <t>Lønn leder inkl. pensjon og AGA</t>
  </si>
  <si>
    <t xml:space="preserve">Honorarer </t>
  </si>
  <si>
    <t>Org. frikjøp</t>
  </si>
  <si>
    <t>Møte utgifter (leder kjøregodtgjørelse)</t>
  </si>
  <si>
    <t>km godtgjørelse</t>
  </si>
  <si>
    <t>Arbeidsgiveravgift</t>
  </si>
  <si>
    <t>80 km t/r</t>
  </si>
  <si>
    <t>Maskiner og utstyr</t>
  </si>
  <si>
    <t>Oppmøte 150 dager</t>
  </si>
  <si>
    <t>Medlemspleie</t>
  </si>
  <si>
    <t>Medlemspleie pensjonister</t>
  </si>
  <si>
    <t>Kontingentutgifter</t>
  </si>
  <si>
    <t>Kontorrekvisita</t>
  </si>
  <si>
    <t>Jubileum</t>
  </si>
  <si>
    <t xml:space="preserve"> Aviser tidsskrifter</t>
  </si>
  <si>
    <t>Husleie</t>
  </si>
  <si>
    <t>Møter</t>
  </si>
  <si>
    <t>Telefon, mobiltlf, fax</t>
  </si>
  <si>
    <t>Porto</t>
  </si>
  <si>
    <t>Reiseutgifter</t>
  </si>
  <si>
    <t>Reklame og annonser</t>
  </si>
  <si>
    <t>Bevilgninger/gaver sos barneb.</t>
  </si>
  <si>
    <t>Kurs</t>
  </si>
  <si>
    <t xml:space="preserve">Avgift Fase 2 </t>
  </si>
  <si>
    <t>Tilitsvalgt forum</t>
  </si>
  <si>
    <t>Utvalgs aktiviteter</t>
  </si>
  <si>
    <t>Fagforenings sammenslåing</t>
  </si>
  <si>
    <t>Sum Driftskostnader</t>
  </si>
  <si>
    <t>Resultat</t>
  </si>
  <si>
    <t>Finansposter</t>
  </si>
  <si>
    <t>Renteinntekter</t>
  </si>
  <si>
    <t>-3 000</t>
  </si>
  <si>
    <t>Renteutgifter og gebyrer</t>
  </si>
  <si>
    <t>Sum Finansposter</t>
  </si>
  <si>
    <t>Sum</t>
  </si>
  <si>
    <t>-258 000</t>
  </si>
  <si>
    <t>Forslag til budsett 2020</t>
  </si>
  <si>
    <t>Budsj. 2020</t>
  </si>
  <si>
    <t>Regn. 2019</t>
  </si>
  <si>
    <t>Diverse inntekter</t>
  </si>
  <si>
    <t>Møte utgifter</t>
  </si>
  <si>
    <t>Forslag til budsjett 2021</t>
  </si>
  <si>
    <t>Budsj. 2021</t>
  </si>
  <si>
    <t>Regn. 2020</t>
  </si>
  <si>
    <t xml:space="preserve">Bevilgninger/gaver </t>
  </si>
  <si>
    <t>Seksjon aktiviteter YSST</t>
  </si>
  <si>
    <t>Seksjon aktiviteter YSKA</t>
  </si>
  <si>
    <t>Seksjon aktiviteter YSKKO</t>
  </si>
  <si>
    <t>Seksjon aktiviteter YSHS</t>
  </si>
  <si>
    <t>Forslag til budsjett 2022</t>
  </si>
  <si>
    <t>Budsjett 2022</t>
  </si>
  <si>
    <t>Budsj. 2023</t>
  </si>
  <si>
    <t>Regn. 2022</t>
  </si>
  <si>
    <t>Lønn</t>
  </si>
  <si>
    <t>Feriepenger</t>
  </si>
  <si>
    <t>Arb.g.avgiftav påløpte feriepenger</t>
  </si>
  <si>
    <t>Obligatorisk tjenestepensjon</t>
  </si>
  <si>
    <t>Medlemspleie pensjonister-produkter</t>
  </si>
  <si>
    <t>Regnskapshonorar</t>
  </si>
  <si>
    <t>Forhandlingsutvalgsutgifter/arbeidsgruppe</t>
  </si>
  <si>
    <t>Ungutvalg</t>
  </si>
  <si>
    <t>Pensjonister</t>
  </si>
  <si>
    <t>Valgkamp</t>
  </si>
  <si>
    <t>Øreavrunding</t>
  </si>
  <si>
    <t>Fagforbundet Narvik</t>
  </si>
  <si>
    <t>Sissel-Anne Clausen</t>
  </si>
  <si>
    <t>Periode</t>
  </si>
  <si>
    <t>Årslønn</t>
  </si>
  <si>
    <t>Månedslønn</t>
  </si>
  <si>
    <t>Lønn 2020</t>
  </si>
  <si>
    <t>Lønn 2019</t>
  </si>
  <si>
    <t>Beregning årslønn</t>
  </si>
  <si>
    <t>Refusjonskrav</t>
  </si>
  <si>
    <t>1.1-30.4-17</t>
  </si>
  <si>
    <t>4 mnd</t>
  </si>
  <si>
    <t>1.5-30.6-17</t>
  </si>
  <si>
    <t>2 mnd</t>
  </si>
  <si>
    <t>1.8-31.12-17</t>
  </si>
  <si>
    <t>5 mnd</t>
  </si>
  <si>
    <t>Utbetalt lønn</t>
  </si>
  <si>
    <t>11 mnd</t>
  </si>
  <si>
    <t>Opptjent feriepenger 12%</t>
  </si>
  <si>
    <t>Sum lønn 2017</t>
  </si>
  <si>
    <t>Feriepenge- grunnlag
2019Feriepenge- grunnlag
2019</t>
  </si>
  <si>
    <t>Frikjøp</t>
  </si>
  <si>
    <t>Feriepenge- grunnlag
2020Feriepenge- grunnlag
2020</t>
  </si>
  <si>
    <t>Januar</t>
  </si>
  <si>
    <t>Februar</t>
  </si>
  <si>
    <t>mars</t>
  </si>
  <si>
    <t>april</t>
  </si>
  <si>
    <t>mai</t>
  </si>
  <si>
    <t>juni</t>
  </si>
  <si>
    <t>juli</t>
  </si>
  <si>
    <t>feriepenger</t>
  </si>
  <si>
    <t>august</t>
  </si>
  <si>
    <t>september</t>
  </si>
  <si>
    <t>oktober</t>
  </si>
  <si>
    <t>november</t>
  </si>
  <si>
    <t>desember</t>
  </si>
  <si>
    <t>Opptjent feriepenger</t>
  </si>
  <si>
    <t>Pensjonsgrunnlag</t>
  </si>
  <si>
    <t>test</t>
  </si>
  <si>
    <t>Pensjonsberegning</t>
  </si>
  <si>
    <t>Grunnlag arbeidsgiveravgift</t>
  </si>
  <si>
    <t>Allerede betalt</t>
  </si>
  <si>
    <t>Rest krav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</si>
</sst>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178" formatCode="#,##0\ [$kr-414]"/>
    <numFmt numFmtId="179" formatCode="#,##0\ ;[Red]\-#,##0\ "/>
    <numFmt numFmtId="180" formatCode="\ #,##0.00\ ;\-#,##0.00\ ;&quot; -&quot;#\ ;@\ "/>
    <numFmt numFmtId="181" formatCode="#,##0;[Red]\-#,##0"/>
  </numFmts>
  <fonts count="47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  <scheme val="minor"/>
    </font>
    <font>
      <b/>
      <sz val="10"/>
      <color theme="1"/>
      <name val="Arial"/>
      <charset val="134"/>
    </font>
    <font>
      <sz val="16"/>
      <color rgb="FF000000"/>
      <name val="Calibri"/>
      <charset val="134"/>
    </font>
    <font>
      <b/>
      <sz val="20"/>
      <color rgb="FF000000"/>
      <name val="Calibri"/>
      <charset val="134"/>
    </font>
    <font>
      <sz val="11"/>
      <color rgb="FF000000"/>
      <name val="Calibri"/>
      <charset val="134"/>
    </font>
    <font>
      <sz val="9"/>
      <color rgb="FF000000"/>
      <name val="Arial"/>
      <charset val="134"/>
    </font>
    <font>
      <i/>
      <sz val="9"/>
      <color rgb="FF000000"/>
      <name val="Arial"/>
      <charset val="134"/>
    </font>
    <font>
      <b/>
      <i/>
      <u/>
      <sz val="9"/>
      <color rgb="FF000000"/>
      <name val="Arial"/>
      <charset val="134"/>
    </font>
    <font>
      <sz val="9"/>
      <color rgb="FF000000"/>
      <name val="Arial"/>
      <charset val="134"/>
      <scheme val="minor"/>
    </font>
    <font>
      <b/>
      <i/>
      <sz val="9"/>
      <color rgb="FF000000"/>
      <name val="Arial"/>
      <charset val="134"/>
    </font>
    <font>
      <b/>
      <u/>
      <sz val="9"/>
      <color rgb="FF000000"/>
      <name val="Arial"/>
      <charset val="134"/>
      <scheme val="minor"/>
    </font>
    <font>
      <sz val="9"/>
      <color rgb="FFC00000"/>
      <name val="Arial"/>
      <charset val="134"/>
    </font>
    <font>
      <sz val="9"/>
      <color rgb="FF000000"/>
      <name val="Calibri"/>
      <charset val="134"/>
    </font>
    <font>
      <i/>
      <u/>
      <sz val="9"/>
      <color rgb="FF000000"/>
      <name val="Arial"/>
      <charset val="134"/>
    </font>
    <font>
      <sz val="9"/>
      <color theme="1"/>
      <name val="Arial"/>
      <charset val="134"/>
      <scheme val="minor"/>
    </font>
    <font>
      <b/>
      <i/>
      <sz val="9"/>
      <color rgb="FF333333"/>
      <name val="Arial"/>
      <charset val="134"/>
    </font>
    <font>
      <b/>
      <u/>
      <sz val="9"/>
      <name val="Arial"/>
      <charset val="134"/>
      <scheme val="minor"/>
    </font>
    <font>
      <b/>
      <sz val="9"/>
      <color rgb="FF000000"/>
      <name val="Arial"/>
      <charset val="134"/>
    </font>
    <font>
      <b/>
      <sz val="9"/>
      <name val="Arial"/>
      <charset val="134"/>
    </font>
    <font>
      <sz val="9"/>
      <color rgb="FFFF3333"/>
      <name val="Arial"/>
      <charset val="134"/>
    </font>
    <font>
      <sz val="9"/>
      <color rgb="FFFF3300"/>
      <name val="Arial"/>
      <charset val="134"/>
    </font>
    <font>
      <u/>
      <sz val="9"/>
      <color rgb="FF000000"/>
      <name val="Arial"/>
      <charset val="134"/>
    </font>
    <font>
      <b/>
      <i/>
      <sz val="9"/>
      <color rgb="FFFF0000"/>
      <name val="Arial"/>
      <charset val="134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sz val="1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0" fillId="6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5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27" fillId="13" borderId="28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23" borderId="29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2" fillId="26" borderId="29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9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2" fillId="0" borderId="1" xfId="0" applyFont="1" applyBorder="1" applyAlignment="1"/>
    <xf numFmtId="0" fontId="3" fillId="0" borderId="2" xfId="0" applyFont="1" applyBorder="1"/>
    <xf numFmtId="178" fontId="2" fillId="2" borderId="0" xfId="0" applyNumberFormat="1" applyFont="1" applyFill="1" applyBorder="1" applyAlignment="1"/>
    <xf numFmtId="178" fontId="1" fillId="0" borderId="0" xfId="0" applyNumberFormat="1" applyFont="1" applyAlignment="1"/>
    <xf numFmtId="0" fontId="4" fillId="3" borderId="3" xfId="0" applyFont="1" applyFill="1" applyBorder="1" applyAlignment="1"/>
    <xf numFmtId="0" fontId="1" fillId="3" borderId="4" xfId="0" applyFont="1" applyFill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178" fontId="1" fillId="0" borderId="8" xfId="0" applyNumberFormat="1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9" fontId="1" fillId="0" borderId="0" xfId="0" applyNumberFormat="1" applyFont="1" applyAlignment="1">
      <alignment horizontal="center"/>
    </xf>
    <xf numFmtId="178" fontId="1" fillId="0" borderId="4" xfId="0" applyNumberFormat="1" applyFont="1" applyBorder="1" applyAlignment="1"/>
    <xf numFmtId="10" fontId="1" fillId="0" borderId="0" xfId="0" applyNumberFormat="1" applyFont="1" applyAlignment="1"/>
    <xf numFmtId="9" fontId="2" fillId="2" borderId="0" xfId="0" applyNumberFormat="1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78" fontId="1" fillId="0" borderId="10" xfId="0" applyNumberFormat="1" applyFont="1" applyBorder="1" applyAlignment="1"/>
    <xf numFmtId="0" fontId="1" fillId="0" borderId="1" xfId="0" applyFont="1" applyBorder="1" applyAlignment="1"/>
    <xf numFmtId="9" fontId="1" fillId="0" borderId="12" xfId="0" applyNumberFormat="1" applyFont="1" applyBorder="1" applyAlignment="1">
      <alignment horizontal="center"/>
    </xf>
    <xf numFmtId="178" fontId="1" fillId="0" borderId="2" xfId="0" applyNumberFormat="1" applyFont="1" applyBorder="1" applyAlignment="1"/>
    <xf numFmtId="0" fontId="1" fillId="0" borderId="12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179" fontId="8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9" fillId="4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10" xfId="0" applyFont="1" applyBorder="1" applyAlignment="1">
      <alignment vertical="center" wrapText="1"/>
    </xf>
    <xf numFmtId="3" fontId="8" fillId="0" borderId="10" xfId="0" applyNumberFormat="1" applyFont="1" applyBorder="1" applyAlignment="1">
      <alignment vertical="center" wrapText="1"/>
    </xf>
    <xf numFmtId="179" fontId="8" fillId="0" borderId="10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top" wrapText="1"/>
    </xf>
    <xf numFmtId="0" fontId="8" fillId="0" borderId="12" xfId="0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179" fontId="8" fillId="0" borderId="12" xfId="0" applyNumberFormat="1" applyFont="1" applyBorder="1" applyAlignment="1">
      <alignment horizontal="right" vertical="center" wrapText="1"/>
    </xf>
    <xf numFmtId="179" fontId="8" fillId="0" borderId="12" xfId="0" applyNumberFormat="1" applyFont="1" applyBorder="1" applyAlignment="1">
      <alignment horizontal="right" vertical="center"/>
    </xf>
    <xf numFmtId="179" fontId="8" fillId="0" borderId="0" xfId="0" applyNumberFormat="1" applyFont="1" applyAlignment="1">
      <alignment horizontal="right" vertical="top"/>
    </xf>
    <xf numFmtId="0" fontId="12" fillId="0" borderId="14" xfId="0" applyFont="1" applyBorder="1" applyAlignment="1">
      <alignment vertical="center" wrapText="1"/>
    </xf>
    <xf numFmtId="3" fontId="12" fillId="0" borderId="14" xfId="0" applyNumberFormat="1" applyFont="1" applyBorder="1" applyAlignment="1">
      <alignment vertical="center" wrapText="1"/>
    </xf>
    <xf numFmtId="179" fontId="12" fillId="0" borderId="14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/>
    </xf>
    <xf numFmtId="179" fontId="12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179" fontId="14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6" fillId="0" borderId="0" xfId="0" applyNumberFormat="1" applyFont="1" applyAlignment="1">
      <alignment vertical="center" wrapText="1"/>
    </xf>
    <xf numFmtId="4" fontId="15" fillId="0" borderId="0" xfId="0" applyNumberFormat="1" applyFont="1" applyAlignment="1"/>
    <xf numFmtId="4" fontId="8" fillId="0" borderId="12" xfId="0" applyNumberFormat="1" applyFont="1" applyBorder="1" applyAlignment="1">
      <alignment horizontal="right" vertical="center" wrapText="1"/>
    </xf>
    <xf numFmtId="0" fontId="17" fillId="0" borderId="0" xfId="0" applyFont="1" applyAlignment="1"/>
    <xf numFmtId="3" fontId="18" fillId="0" borderId="14" xfId="0" applyNumberFormat="1" applyFont="1" applyBorder="1" applyAlignment="1">
      <alignment vertical="center" wrapText="1"/>
    </xf>
    <xf numFmtId="179" fontId="12" fillId="0" borderId="14" xfId="0" applyNumberFormat="1" applyFont="1" applyBorder="1" applyAlignment="1">
      <alignment horizontal="right" vertical="center" wrapText="1"/>
    </xf>
    <xf numFmtId="4" fontId="19" fillId="0" borderId="15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3" fontId="20" fillId="0" borderId="0" xfId="0" applyNumberFormat="1" applyFont="1" applyAlignment="1">
      <alignment vertical="center" wrapText="1"/>
    </xf>
    <xf numFmtId="179" fontId="20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179" fontId="23" fillId="0" borderId="0" xfId="0" applyNumberFormat="1" applyFont="1" applyAlignment="1">
      <alignment horizontal="right" vertical="center" wrapText="1"/>
    </xf>
    <xf numFmtId="0" fontId="8" fillId="0" borderId="16" xfId="0" applyFont="1" applyBorder="1" applyAlignment="1">
      <alignment vertical="center" wrapText="1"/>
    </xf>
    <xf numFmtId="179" fontId="8" fillId="0" borderId="16" xfId="0" applyNumberFormat="1" applyFont="1" applyBorder="1" applyAlignment="1">
      <alignment horizontal="right" vertical="center" wrapText="1"/>
    </xf>
    <xf numFmtId="181" fontId="24" fillId="0" borderId="16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1" fontId="8" fillId="0" borderId="10" xfId="0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/>
    </xf>
    <xf numFmtId="0" fontId="16" fillId="0" borderId="0" xfId="0" applyFont="1" applyAlignment="1">
      <alignment vertical="center" wrapText="1"/>
    </xf>
    <xf numFmtId="179" fontId="25" fillId="0" borderId="14" xfId="0" applyNumberFormat="1" applyFont="1" applyBorder="1" applyAlignment="1">
      <alignment horizontal="right" vertical="center" wrapText="1"/>
    </xf>
    <xf numFmtId="179" fontId="12" fillId="0" borderId="4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vertical="center" wrapText="1"/>
    </xf>
    <xf numFmtId="179" fontId="14" fillId="0" borderId="19" xfId="0" applyNumberFormat="1" applyFont="1" applyBorder="1" applyAlignment="1">
      <alignment horizontal="right" vertical="center" wrapText="1"/>
    </xf>
    <xf numFmtId="179" fontId="14" fillId="0" borderId="20" xfId="0" applyNumberFormat="1" applyFont="1" applyBorder="1" applyAlignment="1">
      <alignment horizontal="right" vertical="center" wrapText="1"/>
    </xf>
    <xf numFmtId="0" fontId="3" fillId="0" borderId="21" xfId="0" applyFont="1" applyBorder="1"/>
    <xf numFmtId="0" fontId="14" fillId="0" borderId="22" xfId="0" applyFont="1" applyBorder="1" applyAlignment="1">
      <alignment vertical="center" wrapText="1"/>
    </xf>
    <xf numFmtId="179" fontId="14" fillId="0" borderId="13" xfId="0" applyNumberFormat="1" applyFont="1" applyBorder="1" applyAlignment="1">
      <alignment horizontal="right" vertical="center" wrapText="1"/>
    </xf>
    <xf numFmtId="179" fontId="14" fillId="0" borderId="23" xfId="0" applyNumberFormat="1" applyFont="1" applyBorder="1" applyAlignment="1">
      <alignment horizontal="right" vertical="center" wrapText="1"/>
    </xf>
    <xf numFmtId="180" fontId="8" fillId="0" borderId="0" xfId="0" applyNumberFormat="1" applyFont="1" applyAlignment="1">
      <alignment horizontal="right" vertical="center" wrapText="1"/>
    </xf>
    <xf numFmtId="180" fontId="7" fillId="0" borderId="0" xfId="0" applyNumberFormat="1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2.6272727272727" defaultRowHeight="15" customHeight="1"/>
  <cols>
    <col min="1" max="1" width="10.6272727272727" customWidth="1"/>
    <col min="2" max="2" width="35" customWidth="1"/>
    <col min="3" max="3" width="22" customWidth="1"/>
    <col min="4" max="5" width="15.1272727272727" customWidth="1"/>
    <col min="6" max="6" width="10.6272727272727" customWidth="1"/>
    <col min="7" max="7" width="18.5" customWidth="1"/>
    <col min="8" max="8" width="10.6272727272727" customWidth="1"/>
    <col min="9" max="26" width="10" customWidth="1"/>
  </cols>
  <sheetData>
    <row r="1" ht="25.5" customHeight="1" spans="1:26">
      <c r="A1" s="30" t="s">
        <v>0</v>
      </c>
      <c r="B1" s="31"/>
      <c r="C1" s="32" t="s">
        <v>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ht="14.5" spans="1:26">
      <c r="A2" s="34"/>
      <c r="B2" s="34"/>
      <c r="C2" s="35"/>
      <c r="D2" s="35"/>
      <c r="E2" s="35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15.25" spans="1:26">
      <c r="A3" s="37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14.5" spans="1:26">
      <c r="A4" s="34"/>
      <c r="B4" s="38" t="s">
        <v>7</v>
      </c>
      <c r="C4" s="35"/>
      <c r="D4" s="35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14.5" spans="1:26">
      <c r="A5" s="39">
        <v>3000</v>
      </c>
      <c r="B5" s="39" t="s">
        <v>8</v>
      </c>
      <c r="C5" s="41">
        <f>1232000+205870</f>
        <v>1437870</v>
      </c>
      <c r="D5" s="41">
        <v>1188000</v>
      </c>
      <c r="E5" s="41">
        <v>1232851.77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ht="14.5" spans="1:26">
      <c r="A6" s="43">
        <v>3002</v>
      </c>
      <c r="B6" s="43" t="s">
        <v>9</v>
      </c>
      <c r="C6" s="45">
        <v>10000</v>
      </c>
      <c r="D6" s="45">
        <v>40000</v>
      </c>
      <c r="E6" s="45">
        <v>26991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14.5" spans="1:26">
      <c r="A7" s="43">
        <v>3401</v>
      </c>
      <c r="B7" s="43" t="s">
        <v>10</v>
      </c>
      <c r="C7" s="45">
        <v>0</v>
      </c>
      <c r="D7" s="45">
        <v>0</v>
      </c>
      <c r="E7" s="45">
        <v>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4.5" spans="1:26">
      <c r="A8" s="43">
        <v>3900</v>
      </c>
      <c r="B8" s="43" t="s">
        <v>11</v>
      </c>
      <c r="C8" s="45">
        <v>6000</v>
      </c>
      <c r="D8" s="45">
        <v>10000</v>
      </c>
      <c r="E8" s="45">
        <v>6420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5.25" spans="1:26">
      <c r="A9" s="34"/>
      <c r="B9" s="48" t="s">
        <v>12</v>
      </c>
      <c r="C9" s="80">
        <f t="shared" ref="C9:D9" si="0">SUM(C5:C8)</f>
        <v>1453870</v>
      </c>
      <c r="D9" s="80">
        <f t="shared" si="0"/>
        <v>1238000</v>
      </c>
      <c r="E9" s="80">
        <v>1266262.77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2.75" customHeight="1" spans="1:26">
      <c r="A10" s="34"/>
      <c r="B10" s="81" t="s">
        <v>13</v>
      </c>
      <c r="C10" s="82" t="s">
        <v>14</v>
      </c>
      <c r="D10" s="83" t="s">
        <v>15</v>
      </c>
      <c r="E10" s="84" t="s">
        <v>16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5.25" spans="1:26">
      <c r="A11" s="34"/>
      <c r="B11" s="85"/>
      <c r="C11" s="86">
        <f>C5/1949</f>
        <v>737.747562852745</v>
      </c>
      <c r="D11" s="87">
        <v>280</v>
      </c>
      <c r="E11" s="88">
        <f>C11*D11</f>
        <v>206569.317598769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4.5" spans="1:26">
      <c r="A12" s="34"/>
      <c r="B12" s="38" t="s">
        <v>17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4.5" spans="1:26">
      <c r="A13" s="34">
        <v>5000</v>
      </c>
      <c r="B13" s="78" t="s">
        <v>18</v>
      </c>
      <c r="C13" s="35">
        <v>-408494</v>
      </c>
      <c r="D13" s="36">
        <v>0</v>
      </c>
      <c r="E13" s="36">
        <v>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4.5" spans="1:26">
      <c r="A14" s="43">
        <v>5000</v>
      </c>
      <c r="B14" s="43" t="s">
        <v>19</v>
      </c>
      <c r="C14" s="45">
        <v>-247999</v>
      </c>
      <c r="D14" s="45">
        <v>-540000</v>
      </c>
      <c r="E14" s="45">
        <v>-554684.25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4.5" spans="1:26">
      <c r="A15" s="43">
        <v>5001</v>
      </c>
      <c r="B15" s="43" t="s">
        <v>20</v>
      </c>
      <c r="C15" s="45">
        <v>-30000</v>
      </c>
      <c r="D15" s="45">
        <v>-77000</v>
      </c>
      <c r="E15" s="45">
        <v>-100000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14.5" spans="1:26">
      <c r="A16" s="43">
        <v>5100</v>
      </c>
      <c r="B16" s="43" t="s">
        <v>21</v>
      </c>
      <c r="C16" s="45">
        <v>0</v>
      </c>
      <c r="D16" s="45">
        <v>0</v>
      </c>
      <c r="E16" s="45">
        <v>-5978</v>
      </c>
      <c r="F16" s="36"/>
      <c r="G16" s="36" t="s">
        <v>22</v>
      </c>
      <c r="H16" s="89">
        <v>3.5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14.5" spans="1:26">
      <c r="A17" s="43">
        <v>5400</v>
      </c>
      <c r="B17" s="43" t="s">
        <v>23</v>
      </c>
      <c r="C17" s="45">
        <v>-20000</v>
      </c>
      <c r="D17" s="45">
        <v>-17000</v>
      </c>
      <c r="E17" s="45">
        <v>-19336</v>
      </c>
      <c r="F17" s="36"/>
      <c r="G17" s="36" t="s">
        <v>24</v>
      </c>
      <c r="H17" s="90">
        <f>H16*80</f>
        <v>280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14.5" spans="1:26">
      <c r="A18" s="43">
        <v>6500</v>
      </c>
      <c r="B18" s="43" t="s">
        <v>25</v>
      </c>
      <c r="C18" s="45">
        <v>-17000</v>
      </c>
      <c r="D18" s="45">
        <v>-17000</v>
      </c>
      <c r="E18" s="45">
        <v>-22539.75</v>
      </c>
      <c r="F18" s="36"/>
      <c r="G18" s="36" t="s">
        <v>26</v>
      </c>
      <c r="H18" s="90">
        <f>H17*150</f>
        <v>42000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14.5" spans="1:26">
      <c r="A19" s="43">
        <v>6550</v>
      </c>
      <c r="B19" s="43" t="s">
        <v>27</v>
      </c>
      <c r="C19" s="45">
        <v>-70000</v>
      </c>
      <c r="D19" s="45">
        <v>-100000</v>
      </c>
      <c r="E19" s="45">
        <v>-262479.88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4.5" spans="1:26">
      <c r="A20" s="43">
        <v>6551</v>
      </c>
      <c r="B20" s="43" t="s">
        <v>28</v>
      </c>
      <c r="C20" s="45">
        <v>-12000</v>
      </c>
      <c r="D20" s="45">
        <v>-34000</v>
      </c>
      <c r="E20" s="45">
        <v>-12955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5.75" customHeight="1" spans="1:26">
      <c r="A21" s="43">
        <v>6700</v>
      </c>
      <c r="B21" s="43" t="s">
        <v>29</v>
      </c>
      <c r="C21" s="45">
        <v>-70000</v>
      </c>
      <c r="D21" s="45">
        <v>-70000</v>
      </c>
      <c r="E21" s="45">
        <v>-68573.8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5.75" customHeight="1" spans="1:26">
      <c r="A22" s="43">
        <v>6800</v>
      </c>
      <c r="B22" s="43" t="s">
        <v>30</v>
      </c>
      <c r="C22" s="45">
        <v>-20000</v>
      </c>
      <c r="D22" s="45">
        <v>-15000</v>
      </c>
      <c r="E22" s="45">
        <v>-17806.83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5.75" customHeight="1" spans="1:26">
      <c r="A23" s="43">
        <v>6810</v>
      </c>
      <c r="B23" s="43" t="s">
        <v>31</v>
      </c>
      <c r="C23" s="45">
        <v>0</v>
      </c>
      <c r="D23" s="45">
        <v>-30000</v>
      </c>
      <c r="E23" s="45">
        <v>-2183.4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5.75" customHeight="1" spans="1:26">
      <c r="A24" s="43">
        <v>6840</v>
      </c>
      <c r="B24" s="43" t="s">
        <v>32</v>
      </c>
      <c r="C24" s="45">
        <v>-3000</v>
      </c>
      <c r="D24" s="45">
        <v>-4000</v>
      </c>
      <c r="E24" s="45">
        <v>-2423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5.75" customHeight="1" spans="1:26">
      <c r="A25" s="43">
        <v>6850</v>
      </c>
      <c r="B25" s="43" t="s">
        <v>33</v>
      </c>
      <c r="C25" s="45">
        <v>-130000</v>
      </c>
      <c r="D25" s="45">
        <v>-132000</v>
      </c>
      <c r="E25" s="45">
        <v>-122209.2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5.75" customHeight="1" spans="1:26">
      <c r="A26" s="43">
        <v>6860</v>
      </c>
      <c r="B26" s="43" t="s">
        <v>34</v>
      </c>
      <c r="C26" s="45">
        <v>-30000</v>
      </c>
      <c r="D26" s="45">
        <v>-25000</v>
      </c>
      <c r="E26" s="45">
        <v>-27338.79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5.75" customHeight="1" spans="1:26">
      <c r="A27" s="43">
        <v>6900</v>
      </c>
      <c r="B27" s="43" t="s">
        <v>35</v>
      </c>
      <c r="C27" s="45">
        <v>-20000</v>
      </c>
      <c r="D27" s="45">
        <v>-45000</v>
      </c>
      <c r="E27" s="45">
        <v>-18612.5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5.75" customHeight="1" spans="1:26">
      <c r="A28" s="43">
        <v>6901</v>
      </c>
      <c r="B28" s="43" t="s">
        <v>36</v>
      </c>
      <c r="C28" s="45">
        <v>0</v>
      </c>
      <c r="D28" s="45">
        <v>-1000</v>
      </c>
      <c r="E28" s="45">
        <v>-72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5.75" customHeight="1" spans="1:26">
      <c r="A29" s="43">
        <v>7100</v>
      </c>
      <c r="B29" s="43" t="s">
        <v>37</v>
      </c>
      <c r="C29" s="45">
        <v>-15000</v>
      </c>
      <c r="D29" s="45">
        <v>-13000</v>
      </c>
      <c r="E29" s="45">
        <v>-12085.3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5.75" customHeight="1" spans="1:26">
      <c r="A30" s="43">
        <v>7300</v>
      </c>
      <c r="B30" s="43" t="s">
        <v>38</v>
      </c>
      <c r="C30" s="45">
        <v>-5000</v>
      </c>
      <c r="D30" s="45">
        <v>-5000</v>
      </c>
      <c r="E30" s="45">
        <v>-5339.75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5.75" customHeight="1" spans="1:26">
      <c r="A31" s="43">
        <v>7600</v>
      </c>
      <c r="B31" s="43" t="s">
        <v>39</v>
      </c>
      <c r="C31" s="45">
        <v>-30000</v>
      </c>
      <c r="D31" s="45">
        <v>-30000</v>
      </c>
      <c r="E31" s="45">
        <v>-31205.8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5.75" customHeight="1" spans="1:26">
      <c r="A32" s="43">
        <v>7704</v>
      </c>
      <c r="B32" s="43" t="s">
        <v>40</v>
      </c>
      <c r="C32" s="45">
        <v>-50000</v>
      </c>
      <c r="D32" s="45">
        <v>-75000</v>
      </c>
      <c r="E32" s="45">
        <v>-51207.21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5.75" customHeight="1" spans="1:26">
      <c r="A33" s="43">
        <v>7705</v>
      </c>
      <c r="B33" s="43" t="s">
        <v>41</v>
      </c>
      <c r="C33" s="45">
        <v>-120000</v>
      </c>
      <c r="D33" s="45">
        <v>-130000</v>
      </c>
      <c r="E33" s="45">
        <v>-117720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5.75" customHeight="1" spans="1:26">
      <c r="A34" s="43">
        <v>7706</v>
      </c>
      <c r="B34" s="43" t="s">
        <v>42</v>
      </c>
      <c r="C34" s="45">
        <v>-20000</v>
      </c>
      <c r="D34" s="45">
        <v>-30000</v>
      </c>
      <c r="E34" s="45">
        <v>-1920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5.75" customHeight="1" spans="1:26">
      <c r="A35" s="43">
        <v>7707</v>
      </c>
      <c r="B35" s="43" t="s">
        <v>43</v>
      </c>
      <c r="C35" s="45">
        <v>-20000</v>
      </c>
      <c r="D35" s="45">
        <v>-40000</v>
      </c>
      <c r="E35" s="45">
        <v>-2050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5.75" customHeight="1" spans="1:26">
      <c r="A36" s="43">
        <v>7708</v>
      </c>
      <c r="B36" s="43" t="s">
        <v>44</v>
      </c>
      <c r="C36" s="45">
        <v>-50000</v>
      </c>
      <c r="D36" s="45">
        <v>-100000</v>
      </c>
      <c r="E36" s="45">
        <v>-3018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5.75" customHeight="1" spans="1:26">
      <c r="A37" s="34"/>
      <c r="B37" s="48" t="s">
        <v>45</v>
      </c>
      <c r="C37" s="63">
        <f>SUM(C13:C36)</f>
        <v>-1388493</v>
      </c>
      <c r="D37" s="79">
        <f t="shared" ref="D37:E37" si="1">SUM(D14:D36)</f>
        <v>-1530000</v>
      </c>
      <c r="E37" s="79">
        <f t="shared" si="1"/>
        <v>-1461738.46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5.75" customHeight="1" spans="1:26">
      <c r="A38" s="34"/>
      <c r="B38" s="34"/>
      <c r="C38" s="35"/>
      <c r="D38" s="35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5.75" customHeight="1" spans="1:26">
      <c r="A39" s="66" t="s">
        <v>46</v>
      </c>
      <c r="C39" s="68">
        <f t="shared" ref="C39:E39" si="2">C37+C9</f>
        <v>65377</v>
      </c>
      <c r="D39" s="68">
        <f t="shared" si="2"/>
        <v>-292000</v>
      </c>
      <c r="E39" s="68">
        <f t="shared" si="2"/>
        <v>-195475.69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5.75" customHeight="1" spans="1:26">
      <c r="A40" s="34"/>
      <c r="B40" s="34"/>
      <c r="C40" s="34"/>
      <c r="D40" s="35"/>
      <c r="E40" s="35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5.75" customHeight="1" spans="1:26">
      <c r="A41" s="34"/>
      <c r="B41" s="36"/>
      <c r="C41" s="34"/>
      <c r="D41" s="35"/>
      <c r="E41" s="35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5.75" customHeight="1" spans="1:26">
      <c r="A42" s="34"/>
      <c r="B42" s="34" t="s">
        <v>47</v>
      </c>
      <c r="C42" s="34"/>
      <c r="D42" s="35"/>
      <c r="E42" s="35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5.75" customHeight="1" spans="1:26">
      <c r="A43" s="34">
        <v>8040</v>
      </c>
      <c r="B43" s="34" t="s">
        <v>48</v>
      </c>
      <c r="C43" s="35">
        <v>3000</v>
      </c>
      <c r="D43" s="35" t="s">
        <v>49</v>
      </c>
      <c r="E43" s="35">
        <v>2696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5.75" customHeight="1" spans="1:26">
      <c r="A44" s="34">
        <v>8140</v>
      </c>
      <c r="B44" s="34" t="s">
        <v>50</v>
      </c>
      <c r="C44" s="35">
        <v>0</v>
      </c>
      <c r="D44" s="35">
        <v>0</v>
      </c>
      <c r="E44" s="35">
        <v>-444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5.75" customHeight="1" spans="1:26">
      <c r="A45" s="34"/>
      <c r="B45" s="34" t="s">
        <v>51</v>
      </c>
      <c r="C45" s="35">
        <f>C43+C44</f>
        <v>3000</v>
      </c>
      <c r="D45" s="35" t="s">
        <v>49</v>
      </c>
      <c r="E45" s="35">
        <f>E43+E44</f>
        <v>2252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5.75" customHeight="1" spans="1:26">
      <c r="A46" s="34"/>
      <c r="B46" s="34"/>
      <c r="C46" s="35"/>
      <c r="D46" s="35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5.75" customHeight="1" spans="1:26">
      <c r="A47" s="34" t="s">
        <v>52</v>
      </c>
      <c r="B47" s="34"/>
      <c r="C47" s="35">
        <f>C39+C43</f>
        <v>68377</v>
      </c>
      <c r="D47" s="35" t="s">
        <v>49</v>
      </c>
      <c r="E47" s="35" t="s">
        <v>53</v>
      </c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5.75" customHeight="1" spans="1:26">
      <c r="A48" s="66"/>
      <c r="C48" s="35"/>
      <c r="D48" s="35"/>
      <c r="E48" s="35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5.75" customHeight="1" spans="1:26">
      <c r="A49" s="75"/>
      <c r="B49" s="36"/>
      <c r="C49" s="35"/>
      <c r="D49" s="35"/>
      <c r="E49" s="35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5.75" customHeight="1" spans="1:26">
      <c r="A50" s="36"/>
      <c r="B50" s="36"/>
      <c r="C50" s="35"/>
      <c r="D50" s="35"/>
      <c r="E50" s="35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5.75" customHeight="1" spans="1:26">
      <c r="A51" s="36"/>
      <c r="B51" s="36"/>
      <c r="C51" s="35"/>
      <c r="D51" s="35"/>
      <c r="E51" s="35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5.75" customHeight="1" spans="1:26">
      <c r="A52" s="36"/>
      <c r="B52" s="36"/>
      <c r="C52" s="35"/>
      <c r="D52" s="35"/>
      <c r="E52" s="35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5.75" customHeight="1" spans="1:26">
      <c r="A53" s="36"/>
      <c r="B53" s="36"/>
      <c r="C53" s="35"/>
      <c r="D53" s="35"/>
      <c r="E53" s="35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5.75" customHeight="1" spans="1:26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5.75" customHeight="1" spans="1:26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5.75" customHeight="1" spans="1:26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5.75" customHeight="1" spans="1:26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15.75" customHeight="1" spans="1:26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5.75" customHeight="1" spans="1:26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5.75" customHeight="1" spans="1:26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5.75" customHeight="1" spans="1:26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5.75" customHeight="1" spans="1:26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5.75" customHeight="1" spans="1:26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15.75" customHeight="1" spans="1:26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15.75" customHeight="1" spans="1:26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15.75" customHeight="1" spans="1:26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5.75" customHeight="1" spans="1:26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5.75" customHeight="1" spans="1:26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5.75" customHeight="1" spans="1:26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5.75" customHeight="1" spans="1:26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5.75" customHeight="1" spans="1:26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5.75" customHeight="1" spans="1:26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5.75" customHeight="1" spans="1:26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5.75" customHeight="1" spans="1:26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5.75" customHeight="1" spans="1:26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5.75" customHeight="1" spans="1:26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5.75" customHeight="1" spans="1:26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5.75" customHeight="1" spans="1:26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5.75" customHeight="1" spans="1:26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5.75" customHeight="1" spans="1:26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15.75" customHeight="1" spans="1:26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5.75" customHeight="1" spans="1:26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5.75" customHeight="1" spans="1:26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5.75" customHeight="1" spans="1:26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5.75" customHeight="1" spans="1:26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5.75" customHeight="1" spans="1:26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15.75" customHeight="1" spans="1:26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15.75" customHeight="1" spans="1:26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15.75" customHeight="1" spans="1:26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15.75" customHeight="1" spans="1:26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15.75" customHeight="1" spans="1:26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15.75" customHeight="1" spans="1:26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15.75" customHeight="1" spans="1:26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15.75" customHeight="1" spans="1:26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15.75" customHeight="1" spans="1:26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15.75" customHeight="1" spans="1:26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15.75" customHeight="1" spans="1:26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15.75" customHeight="1" spans="1:26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15.75" customHeight="1" spans="1:26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15.75" customHeight="1" spans="1:26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15.75" customHeight="1" spans="1:26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15.75" customHeight="1" spans="1:26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15.75" customHeight="1" spans="1:26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15.75" customHeight="1" spans="1:26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15.75" customHeight="1" spans="1:26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15.75" customHeight="1" spans="1:26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15.75" customHeight="1" spans="1:26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15.75" customHeight="1" spans="1:26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15.75" customHeight="1" spans="1:26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15.75" customHeight="1" spans="1:26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15.75" customHeight="1" spans="1:26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15.75" customHeight="1" spans="1:26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15.75" customHeight="1" spans="1:26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15.75" customHeight="1" spans="1:26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15.75" customHeight="1" spans="1:26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15.75" customHeight="1" spans="1:26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15.75" customHeight="1" spans="1:26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15.75" customHeight="1" spans="1:26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15.75" customHeight="1" spans="1:26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15.75" customHeight="1" spans="1:26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15.75" customHeight="1" spans="1:26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15.75" customHeight="1" spans="1:26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15.75" customHeight="1" spans="1:26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15.75" customHeight="1" spans="1:26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15.75" customHeight="1" spans="1:26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15.75" customHeight="1" spans="1:26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15.75" customHeight="1" spans="1:26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15.75" customHeight="1" spans="1:26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15.75" customHeight="1" spans="1:26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15.75" customHeight="1" spans="1:26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15.75" customHeight="1" spans="1:26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15.75" customHeight="1" spans="1:26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15.75" customHeight="1" spans="1:26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15.75" customHeight="1" spans="1:26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15.75" customHeight="1" spans="1:26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15.75" customHeight="1" spans="1:26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15.75" customHeight="1" spans="1:26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15.75" customHeight="1" spans="1:26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15.75" customHeight="1" spans="1:26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15.75" customHeight="1" spans="1:26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15.75" customHeight="1" spans="1:26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ht="15.75" customHeight="1" spans="1:26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ht="15.75" customHeight="1" spans="1:26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ht="15.75" customHeight="1" spans="1:26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ht="15.75" customHeight="1" spans="1:26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ht="15.75" customHeight="1" spans="1:26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ht="15.75" customHeight="1" spans="1:26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ht="15.75" customHeight="1" spans="1:26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ht="15.75" customHeight="1" spans="1:26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ht="15.75" customHeight="1" spans="1:26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ht="15.75" customHeight="1" spans="1:26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ht="15.75" customHeight="1" spans="1:26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ht="15.75" customHeight="1" spans="1:26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ht="15.75" customHeight="1" spans="1:26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ht="15.75" customHeight="1" spans="1:26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ht="15.75" customHeight="1" spans="1:26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ht="15.75" customHeight="1" spans="1:26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ht="15.75" customHeight="1" spans="1:26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ht="15.75" customHeight="1" spans="1:26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ht="15.75" customHeight="1" spans="1:26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ht="15.75" customHeight="1" spans="1:26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ht="15.75" customHeight="1" spans="1:26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ht="15.75" customHeight="1" spans="1:26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ht="15.75" customHeight="1" spans="1:26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ht="15.75" customHeight="1" spans="1:26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ht="15.75" customHeight="1" spans="1:26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ht="15.75" customHeight="1" spans="1:26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ht="15.75" customHeight="1" spans="1:26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ht="15.75" customHeight="1" spans="1:26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ht="15.75" customHeight="1" spans="1:26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ht="15.75" customHeight="1" spans="1:26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ht="15.75" customHeight="1" spans="1:26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ht="15.75" customHeight="1" spans="1:26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ht="15.75" customHeight="1" spans="1:26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ht="15.75" customHeight="1" spans="1:26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ht="15.75" customHeight="1" spans="1:26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ht="15.75" customHeight="1" spans="1:26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ht="15.75" customHeight="1" spans="1:26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ht="15.75" customHeight="1" spans="1:26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ht="15.75" customHeight="1" spans="1:26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ht="15.75" customHeight="1" spans="1:26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ht="15.75" customHeight="1" spans="1:26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ht="15.75" customHeight="1" spans="1:26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ht="15.75" customHeight="1" spans="1:26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ht="15.75" customHeight="1" spans="1:26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ht="15.75" customHeight="1" spans="1:26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ht="15.75" customHeight="1" spans="1:26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ht="15.75" customHeight="1" spans="1:26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ht="15.75" customHeight="1" spans="1:26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ht="15.75" customHeight="1" spans="1:26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ht="15.75" customHeight="1" spans="1:26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ht="15.75" customHeight="1" spans="1:26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ht="15.75" customHeight="1" spans="1:26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ht="15.75" customHeight="1" spans="1:26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ht="15.75" customHeight="1" spans="1:26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ht="15.75" customHeight="1" spans="1:26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ht="15.75" customHeight="1" spans="1:26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ht="15.75" customHeight="1" spans="1:26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ht="15.75" customHeight="1" spans="1:26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ht="15.75" customHeight="1" spans="1:26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ht="15.75" customHeight="1" spans="1:26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ht="15.75" customHeight="1" spans="1:26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t="15.75" customHeight="1" spans="1:26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ht="15.75" customHeight="1" spans="1:26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ht="15.75" customHeight="1" spans="1:26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ht="15.75" customHeight="1" spans="1:26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t="15.75" customHeight="1" spans="1:26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ht="15.75" customHeight="1" spans="1:26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t="15.75" customHeight="1" spans="1:26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ht="15.75" customHeight="1" spans="1:26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t="15.75" customHeight="1" spans="1:26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ht="15.75" customHeight="1" spans="1:26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t="15.75" customHeight="1" spans="1:26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ht="15.75" customHeight="1" spans="1:26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t="15.75" customHeight="1" spans="1:26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ht="15.75" customHeight="1" spans="1:26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t="15.75" customHeight="1" spans="1:26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ht="15.75" customHeight="1" spans="1:26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ht="15.75" customHeight="1" spans="1:26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ht="15.75" customHeight="1" spans="1:26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t="15.75" customHeight="1" spans="1:26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ht="15.75" customHeight="1" spans="1:26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t="15.75" customHeight="1" spans="1:26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ht="15.75" customHeight="1" spans="1:26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t="15.75" customHeight="1" spans="1:26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5.75" customHeight="1" spans="1:26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5.75" customHeight="1" spans="1:26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5.75" customHeight="1" spans="1:26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t="15.75" customHeight="1" spans="1:26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ht="15.75" customHeight="1" spans="1:26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t="15.75" customHeight="1" spans="1:26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ht="15.75" customHeight="1" spans="1:26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t="15.75" customHeight="1" spans="1:26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ht="15.75" customHeight="1" spans="1:26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ht="15.75" customHeight="1" spans="1:26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ht="15.75" customHeight="1" spans="1:26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ht="15.75" customHeight="1" spans="1:26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ht="15.75" customHeight="1" spans="1:26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ht="15.75" customHeight="1" spans="1:26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ht="15.75" customHeight="1" spans="1:26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ht="15.75" customHeight="1" spans="1:26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ht="15.75" customHeight="1" spans="1:26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ht="15.75" customHeight="1" spans="1:26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ht="15.75" customHeight="1" spans="1:26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ht="15.75" customHeight="1" spans="1:26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ht="15.75" customHeight="1" spans="1:26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ht="15.75" customHeight="1" spans="1:26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ht="15.75" customHeight="1" spans="1:26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ht="15.75" customHeight="1" spans="1:26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ht="15.75" customHeight="1" spans="1:26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ht="15.75" customHeight="1" spans="1:26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ht="15.75" customHeight="1" spans="1:26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ht="15.75" customHeight="1" spans="1:26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ht="15.75" customHeight="1" spans="1:26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ht="15.75" customHeight="1" spans="1:26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ht="15.75" customHeight="1" spans="1:26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ht="15.75" customHeight="1" spans="1:26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ht="15.75" customHeight="1" spans="1:26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t="15.75" customHeight="1" spans="1:26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ht="15.75" customHeight="1" spans="1:26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t="15.75" customHeight="1" spans="1:26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ht="15.75" customHeight="1" spans="1:26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t="15.75" customHeight="1" spans="1:26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ht="15.75" customHeight="1" spans="1:26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t="15.75" customHeight="1" spans="1:26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ht="15.75" customHeight="1" spans="1:26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t="15.75" customHeight="1" spans="1:26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ht="15.75" customHeight="1" spans="1:26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t="15.75" customHeight="1" spans="1:26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ht="15.75" customHeight="1" spans="1:26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t="15.75" customHeight="1" spans="1:26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ht="15.75" customHeight="1" spans="1:26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t="15.75" customHeight="1" spans="1:26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ht="15.75" customHeight="1" spans="1:26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t="15.75" customHeight="1" spans="1:26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ht="15.75" customHeight="1" spans="1:26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t="15.75" customHeight="1" spans="1:26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ht="15.75" customHeight="1" spans="1:26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t="15.75" customHeight="1" spans="1:26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ht="15.75" customHeight="1" spans="1:26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t="15.75" customHeight="1" spans="1:26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ht="15.75" customHeight="1" spans="1:26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t="15.75" customHeight="1" spans="1:26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ht="15.75" customHeight="1" spans="1:26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t="15.75" customHeight="1" spans="1:26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ht="15.75" customHeight="1" spans="1:26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t="15.75" customHeight="1" spans="1:26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ht="15.75" customHeight="1" spans="1:26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t="15.75" customHeight="1" spans="1:26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ht="15.75" customHeight="1" spans="1:26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t="15.75" customHeight="1" spans="1:26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ht="15.75" customHeight="1" spans="1:26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t="15.75" customHeight="1" spans="1:26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ht="15.75" customHeight="1" spans="1:26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t="15.75" customHeight="1" spans="1:26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ht="15.75" customHeight="1" spans="1:26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t="15.75" customHeight="1" spans="1:26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ht="15.75" customHeight="1" spans="1:26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ht="15.75" customHeight="1" spans="1:26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ht="15.75" customHeight="1" spans="1:26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t="15.75" customHeight="1" spans="1:26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ht="15.75" customHeight="1" spans="1:26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t="15.75" customHeight="1" spans="1:26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ht="15.75" customHeight="1" spans="1:26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t="15.75" customHeight="1" spans="1:26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ht="15.75" customHeight="1" spans="1:26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t="15.75" customHeight="1" spans="1:26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ht="15.75" customHeight="1" spans="1:26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t="15.75" customHeight="1" spans="1:26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ht="15.75" customHeight="1" spans="1:26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t="15.75" customHeight="1" spans="1:26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ht="15.75" customHeight="1" spans="1:26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t="15.75" customHeight="1" spans="1:26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ht="15.75" customHeight="1" spans="1:26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t="15.75" customHeight="1" spans="1:26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ht="15.75" customHeight="1" spans="1:26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ht="15.75" customHeight="1" spans="1:26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ht="15.75" customHeight="1" spans="1:26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ht="15.75" customHeight="1" spans="1:26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ht="15.75" customHeight="1" spans="1:26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ht="15.75" customHeight="1" spans="1:26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ht="15.75" customHeight="1" spans="1:26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ht="15.75" customHeight="1" spans="1:26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ht="15.75" customHeight="1" spans="1:26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ht="15.75" customHeight="1" spans="1:26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ht="15.75" customHeight="1" spans="1:26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ht="15.75" customHeight="1" spans="1:26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ht="15.75" customHeight="1" spans="1:26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ht="15.75" customHeight="1" spans="1:26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ht="15.75" customHeight="1" spans="1:26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t="15.75" customHeight="1" spans="1:26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ht="15.75" customHeight="1" spans="1:26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t="15.75" customHeight="1" spans="1:26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ht="15.75" customHeight="1" spans="1:26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t="15.75" customHeight="1" spans="1:26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ht="15.75" customHeight="1" spans="1:26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t="15.75" customHeight="1" spans="1:26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ht="15.75" customHeight="1" spans="1:26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t="15.75" customHeight="1" spans="1:26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ht="15.75" customHeight="1" spans="1:26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t="15.75" customHeight="1" spans="1:26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ht="15.75" customHeight="1" spans="1:26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t="15.75" customHeight="1" spans="1:26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ht="15.75" customHeight="1" spans="1:26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t="15.75" customHeight="1" spans="1:26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ht="15.75" customHeight="1" spans="1:26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t="15.75" customHeight="1" spans="1:26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ht="15.75" customHeight="1" spans="1:26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t="15.75" customHeight="1" spans="1:26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ht="15.75" customHeight="1" spans="1:26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t="15.75" customHeight="1" spans="1:26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ht="15.75" customHeight="1" spans="1:26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t="15.75" customHeight="1" spans="1:26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ht="15.75" customHeight="1" spans="1:26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t="15.75" customHeight="1" spans="1:26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ht="15.75" customHeight="1" spans="1:26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t="15.75" customHeight="1" spans="1:26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ht="15.75" customHeight="1" spans="1:26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t="15.75" customHeight="1" spans="1:26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ht="15.75" customHeight="1" spans="1:26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t="15.75" customHeight="1" spans="1:26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ht="15.75" customHeight="1" spans="1:26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t="15.75" customHeight="1" spans="1:26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ht="15.75" customHeight="1" spans="1:26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t="15.75" customHeight="1" spans="1:26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ht="15.75" customHeight="1" spans="1:26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t="15.75" customHeight="1" spans="1:26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ht="15.75" customHeight="1" spans="1:26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t="15.75" customHeight="1" spans="1:26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ht="15.75" customHeight="1" spans="1:26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t="15.75" customHeight="1" spans="1:26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ht="15.75" customHeight="1" spans="1:26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t="15.75" customHeight="1" spans="1:26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ht="15.75" customHeight="1" spans="1:26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t="15.75" customHeight="1" spans="1:26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ht="15.75" customHeight="1" spans="1:26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t="15.75" customHeight="1" spans="1:26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ht="15.75" customHeight="1" spans="1:26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t="15.75" customHeight="1" spans="1:26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ht="15.75" customHeight="1" spans="1:26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t="15.75" customHeight="1" spans="1:26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ht="15.75" customHeight="1" spans="1:26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t="15.75" customHeight="1" spans="1:26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ht="15.75" customHeight="1" spans="1:26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t="15.75" customHeight="1" spans="1:26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ht="15.75" customHeight="1" spans="1:26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t="15.75" customHeight="1" spans="1:26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ht="15.75" customHeight="1" spans="1:26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t="15.75" customHeight="1" spans="1:26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ht="15.75" customHeight="1" spans="1:26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t="15.75" customHeight="1" spans="1:26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ht="15.75" customHeight="1" spans="1:26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t="15.75" customHeight="1" spans="1:26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ht="15.75" customHeight="1" spans="1:26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t="15.75" customHeight="1" spans="1:26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ht="15.75" customHeight="1" spans="1:26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t="15.75" customHeight="1" spans="1:26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ht="15.75" customHeight="1" spans="1:26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t="15.75" customHeight="1" spans="1:26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ht="15.75" customHeight="1" spans="1:26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t="15.75" customHeight="1" spans="1:26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ht="15.75" customHeight="1" spans="1:26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t="15.75" customHeight="1" spans="1:26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ht="15.75" customHeight="1" spans="1:26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t="15.75" customHeight="1" spans="1:26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ht="15.75" customHeight="1" spans="1:26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t="15.75" customHeight="1" spans="1:26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ht="15.75" customHeight="1" spans="1:26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t="15.75" customHeight="1" spans="1:26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ht="15.75" customHeight="1" spans="1:26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t="15.75" customHeight="1" spans="1:26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ht="15.75" customHeight="1" spans="1:26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t="15.75" customHeight="1" spans="1:26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ht="15.75" customHeight="1" spans="1:26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t="15.75" customHeight="1" spans="1:26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ht="15.75" customHeight="1" spans="1:26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t="15.75" customHeight="1" spans="1:26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ht="15.75" customHeight="1" spans="1:26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t="15.75" customHeight="1" spans="1:26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ht="15.75" customHeight="1" spans="1:26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t="15.75" customHeight="1" spans="1:26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ht="15.75" customHeight="1" spans="1:26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t="15.75" customHeight="1" spans="1:26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ht="15.75" customHeight="1" spans="1:26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t="15.75" customHeight="1" spans="1:26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ht="15.75" customHeight="1" spans="1:26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t="15.75" customHeight="1" spans="1:26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ht="15.75" customHeight="1" spans="1:26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t="15.75" customHeight="1" spans="1:26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ht="15.75" customHeight="1" spans="1:26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t="15.75" customHeight="1" spans="1:26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ht="15.75" customHeight="1" spans="1:26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t="15.75" customHeight="1" spans="1:26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ht="15.75" customHeight="1" spans="1:26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t="15.75" customHeight="1" spans="1:26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ht="15.75" customHeight="1" spans="1:26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t="15.75" customHeight="1" spans="1:26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ht="15.75" customHeight="1" spans="1:26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t="15.75" customHeight="1" spans="1:26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ht="15.75" customHeight="1" spans="1:26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t="15.75" customHeight="1" spans="1:26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ht="15.75" customHeight="1" spans="1:26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t="15.75" customHeight="1" spans="1:26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ht="15.75" customHeight="1" spans="1:26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t="15.75" customHeight="1" spans="1:26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ht="15.75" customHeight="1" spans="1:26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t="15.75" customHeight="1" spans="1:26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ht="15.75" customHeight="1" spans="1:26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t="15.75" customHeight="1" spans="1:26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ht="15.75" customHeight="1" spans="1:26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t="15.75" customHeight="1" spans="1:26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ht="15.75" customHeight="1" spans="1:26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t="15.75" customHeight="1" spans="1:26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ht="15.75" customHeight="1" spans="1:26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t="15.75" customHeight="1" spans="1:26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ht="15.75" customHeight="1" spans="1:26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t="15.75" customHeight="1" spans="1:26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ht="15.75" customHeight="1" spans="1:26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t="15.75" customHeight="1" spans="1:26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ht="15.75" customHeight="1" spans="1:26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t="15.75" customHeight="1" spans="1:26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ht="15.75" customHeight="1" spans="1:26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t="15.75" customHeight="1" spans="1:26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ht="15.75" customHeight="1" spans="1:26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t="15.75" customHeight="1" spans="1:26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ht="15.75" customHeight="1" spans="1:26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t="15.75" customHeight="1" spans="1:26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ht="15.75" customHeight="1" spans="1:26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t="15.75" customHeight="1" spans="1:26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ht="15.75" customHeight="1" spans="1:26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t="15.75" customHeight="1" spans="1:26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ht="15.75" customHeight="1" spans="1:26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t="15.75" customHeight="1" spans="1:26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ht="15.75" customHeight="1" spans="1:26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t="15.75" customHeight="1" spans="1:26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ht="15.75" customHeight="1" spans="1:26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t="15.75" customHeight="1" spans="1:26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ht="15.75" customHeight="1" spans="1:26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t="15.75" customHeight="1" spans="1:26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ht="15.75" customHeight="1" spans="1:26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t="15.75" customHeight="1" spans="1:26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ht="15.75" customHeight="1" spans="1:26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t="15.75" customHeight="1" spans="1:26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ht="15.75" customHeight="1" spans="1:26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t="15.75" customHeight="1" spans="1:26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ht="15.75" customHeight="1" spans="1:26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t="15.75" customHeight="1" spans="1:26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ht="15.75" customHeight="1" spans="1:26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t="15.75" customHeight="1" spans="1:26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ht="15.75" customHeight="1" spans="1:26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t="15.75" customHeight="1" spans="1:26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ht="15.75" customHeight="1" spans="1:26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t="15.75" customHeight="1" spans="1:26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ht="15.75" customHeight="1" spans="1:26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t="15.75" customHeight="1" spans="1:26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ht="15.75" customHeight="1" spans="1:26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t="15.75" customHeight="1" spans="1:26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ht="15.75" customHeight="1" spans="1:26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t="15.75" customHeight="1" spans="1:26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ht="15.75" customHeight="1" spans="1:26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t="15.75" customHeight="1" spans="1:26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ht="15.75" customHeight="1" spans="1:26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t="15.75" customHeight="1" spans="1:26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ht="15.75" customHeight="1" spans="1:26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t="15.75" customHeight="1" spans="1:26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ht="15.75" customHeight="1" spans="1:26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t="15.75" customHeight="1" spans="1:26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ht="15.75" customHeight="1" spans="1:26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t="15.75" customHeight="1" spans="1:26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ht="15.75" customHeight="1" spans="1:26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t="15.75" customHeight="1" spans="1:26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ht="15.75" customHeight="1" spans="1:26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t="15.75" customHeight="1" spans="1:26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ht="15.75" customHeight="1" spans="1:26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t="15.75" customHeight="1" spans="1:26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ht="15.75" customHeight="1" spans="1:26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t="15.75" customHeight="1" spans="1:26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ht="15.75" customHeight="1" spans="1:26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t="15.75" customHeight="1" spans="1:26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ht="15.75" customHeight="1" spans="1:26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t="15.75" customHeight="1" spans="1:26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ht="15.75" customHeight="1" spans="1:26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t="15.75" customHeight="1" spans="1:26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ht="15.75" customHeight="1" spans="1:26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t="15.75" customHeight="1" spans="1:26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ht="15.75" customHeight="1" spans="1:26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t="15.75" customHeight="1" spans="1:26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ht="15.75" customHeight="1" spans="1:26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t="15.75" customHeight="1" spans="1:26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ht="15.75" customHeight="1" spans="1:26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t="15.75" customHeight="1" spans="1:26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ht="15.75" customHeight="1" spans="1:26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t="15.75" customHeight="1" spans="1:26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ht="15.75" customHeight="1" spans="1:26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t="15.75" customHeight="1" spans="1:26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ht="15.75" customHeight="1" spans="1:26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t="15.75" customHeight="1" spans="1:26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ht="15.75" customHeight="1" spans="1:26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t="15.75" customHeight="1" spans="1:26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ht="15.75" customHeight="1" spans="1:26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t="15.75" customHeight="1" spans="1:26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ht="15.75" customHeight="1" spans="1:26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t="15.75" customHeight="1" spans="1:26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ht="15.75" customHeight="1" spans="1:26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t="15.75" customHeight="1" spans="1:26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ht="15.75" customHeight="1" spans="1:26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t="15.75" customHeight="1" spans="1:26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ht="15.75" customHeight="1" spans="1:26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t="15.75" customHeight="1" spans="1:26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ht="15.75" customHeight="1" spans="1:26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t="15.75" customHeight="1" spans="1:26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ht="15.75" customHeight="1" spans="1:26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t="15.75" customHeight="1" spans="1:26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ht="15.75" customHeight="1" spans="1:26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t="15.75" customHeight="1" spans="1:26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ht="15.75" customHeight="1" spans="1:26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t="15.75" customHeight="1" spans="1:26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ht="15.75" customHeight="1" spans="1:26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t="15.75" customHeight="1" spans="1:26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ht="15.75" customHeight="1" spans="1:26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t="15.75" customHeight="1" spans="1:26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ht="15.75" customHeight="1" spans="1:26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t="15.75" customHeight="1" spans="1:26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ht="15.75" customHeight="1" spans="1:26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t="15.75" customHeight="1" spans="1:26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ht="15.75" customHeight="1" spans="1:26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t="15.75" customHeight="1" spans="1:26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ht="15.75" customHeight="1" spans="1:26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t="15.75" customHeight="1" spans="1:26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ht="15.75" customHeight="1" spans="1:26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t="15.75" customHeight="1" spans="1:26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ht="15.75" customHeight="1" spans="1:26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t="15.75" customHeight="1" spans="1:26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ht="15.75" customHeight="1" spans="1:26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t="15.75" customHeight="1" spans="1:26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ht="15.75" customHeight="1" spans="1:26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t="15.75" customHeight="1" spans="1:26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ht="15.75" customHeight="1" spans="1:26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t="15.75" customHeight="1" spans="1:26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ht="15.75" customHeight="1" spans="1:26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t="15.75" customHeight="1" spans="1:26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ht="15.75" customHeight="1" spans="1:26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t="15.75" customHeight="1" spans="1:26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ht="15.75" customHeight="1" spans="1:26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t="15.75" customHeight="1" spans="1:26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ht="15.75" customHeight="1" spans="1:26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t="15.75" customHeight="1" spans="1:26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ht="15.75" customHeight="1" spans="1:26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t="15.75" customHeight="1" spans="1:26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ht="15.75" customHeight="1" spans="1:26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t="15.75" customHeight="1" spans="1:26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ht="15.75" customHeight="1" spans="1:26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t="15.75" customHeight="1" spans="1:26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ht="15.75" customHeight="1" spans="1:26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t="15.75" customHeight="1" spans="1:26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ht="15.75" customHeight="1" spans="1:26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t="15.75" customHeight="1" spans="1:26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ht="15.75" customHeight="1" spans="1:26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t="15.75" customHeight="1" spans="1:26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ht="15.75" customHeight="1" spans="1:26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t="15.75" customHeight="1" spans="1:26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ht="15.75" customHeight="1" spans="1:26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t="15.75" customHeight="1" spans="1:26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ht="15.75" customHeight="1" spans="1:26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t="15.75" customHeight="1" spans="1:26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ht="15.75" customHeight="1" spans="1:26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t="15.75" customHeight="1" spans="1:26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ht="15.75" customHeight="1" spans="1:26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t="15.75" customHeight="1" spans="1:26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ht="15.75" customHeight="1" spans="1:26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t="15.75" customHeight="1" spans="1:26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ht="15.75" customHeight="1" spans="1:26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t="15.75" customHeight="1" spans="1:26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ht="15.75" customHeight="1" spans="1:26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t="15.75" customHeight="1" spans="1:26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ht="15.75" customHeight="1" spans="1:26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t="15.75" customHeight="1" spans="1:26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ht="15.75" customHeight="1" spans="1:26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t="15.75" customHeight="1" spans="1:26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ht="15.75" customHeight="1" spans="1:26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t="15.75" customHeight="1" spans="1:26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ht="15.75" customHeight="1" spans="1:26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t="15.75" customHeight="1" spans="1:26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ht="15.75" customHeight="1" spans="1:26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t="15.75" customHeight="1" spans="1:26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ht="15.75" customHeight="1" spans="1:26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t="15.75" customHeight="1" spans="1:26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ht="15.75" customHeight="1" spans="1:26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t="15.75" customHeight="1" spans="1:26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ht="15.75" customHeight="1" spans="1:26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t="15.75" customHeight="1" spans="1:26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ht="15.75" customHeight="1" spans="1:26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t="15.75" customHeight="1" spans="1:26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ht="15.75" customHeight="1" spans="1:26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t="15.75" customHeight="1" spans="1:26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ht="15.75" customHeight="1" spans="1:26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t="15.75" customHeight="1" spans="1:26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ht="15.75" customHeight="1" spans="1:26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t="15.75" customHeight="1" spans="1:26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ht="15.75" customHeight="1" spans="1:26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t="15.75" customHeight="1" spans="1:26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ht="15.75" customHeight="1" spans="1:26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t="15.75" customHeight="1" spans="1:26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ht="15.75" customHeight="1" spans="1:26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t="15.75" customHeight="1" spans="1:26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ht="15.75" customHeight="1" spans="1:26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t="15.75" customHeight="1" spans="1:26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ht="15.75" customHeight="1" spans="1:26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t="15.75" customHeight="1" spans="1:26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ht="15.75" customHeight="1" spans="1:26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t="15.75" customHeight="1" spans="1:26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ht="15.75" customHeight="1" spans="1:26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t="15.75" customHeight="1" spans="1:26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ht="15.75" customHeight="1" spans="1:26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t="15.75" customHeight="1" spans="1:26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ht="15.75" customHeight="1" spans="1:26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t="15.75" customHeight="1" spans="1:26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ht="15.75" customHeight="1" spans="1:26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t="15.75" customHeight="1" spans="1:26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ht="15.75" customHeight="1" spans="1:26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t="15.75" customHeight="1" spans="1:26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ht="15.75" customHeight="1" spans="1:26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t="15.75" customHeight="1" spans="1:26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ht="15.75" customHeight="1" spans="1:26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t="15.75" customHeight="1" spans="1:26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ht="15.75" customHeight="1" spans="1:26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t="15.75" customHeight="1" spans="1:26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ht="15.75" customHeight="1" spans="1:26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t="15.75" customHeight="1" spans="1:26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ht="15.75" customHeight="1" spans="1:26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t="15.75" customHeight="1" spans="1:26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ht="15.75" customHeight="1" spans="1:26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t="15.75" customHeight="1" spans="1:26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ht="15.75" customHeight="1" spans="1:26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t="15.75" customHeight="1" spans="1:26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ht="15.75" customHeight="1" spans="1:26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t="15.75" customHeight="1" spans="1:26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ht="15.75" customHeight="1" spans="1:26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t="15.75" customHeight="1" spans="1:26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ht="15.75" customHeight="1" spans="1:26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t="15.75" customHeight="1" spans="1:26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ht="15.75" customHeight="1" spans="1:26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t="15.75" customHeight="1" spans="1:26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ht="15.75" customHeight="1" spans="1:26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t="15.75" customHeight="1" spans="1:26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ht="15.75" customHeight="1" spans="1:26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t="15.75" customHeight="1" spans="1:26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ht="15.75" customHeight="1" spans="1:26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t="15.75" customHeight="1" spans="1:26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ht="15.75" customHeight="1" spans="1:26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t="15.75" customHeight="1" spans="1:26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ht="15.75" customHeight="1" spans="1:26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t="15.75" customHeight="1" spans="1:26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ht="15.75" customHeight="1" spans="1:26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t="15.75" customHeight="1" spans="1:26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ht="15.75" customHeight="1" spans="1:26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t="15.75" customHeight="1" spans="1:26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ht="15.75" customHeight="1" spans="1:26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t="15.75" customHeight="1" spans="1:26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ht="15.75" customHeight="1" spans="1:26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t="15.75" customHeight="1" spans="1:26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ht="15.75" customHeight="1" spans="1:26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t="15.75" customHeight="1" spans="1:26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ht="15.75" customHeight="1" spans="1:26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t="15.75" customHeight="1" spans="1:26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ht="15.75" customHeight="1" spans="1:26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t="15.75" customHeight="1" spans="1:26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ht="15.75" customHeight="1" spans="1:26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t="15.75" customHeight="1" spans="1:26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ht="15.75" customHeight="1" spans="1:26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t="15.75" customHeight="1" spans="1:26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ht="15.75" customHeight="1" spans="1:26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t="15.75" customHeight="1" spans="1:26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ht="15.75" customHeight="1" spans="1:26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t="15.75" customHeight="1" spans="1:26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ht="15.75" customHeight="1" spans="1:26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t="15.75" customHeight="1" spans="1:26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ht="15.75" customHeight="1" spans="1:26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t="15.75" customHeight="1" spans="1:26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ht="15.75" customHeight="1" spans="1:26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t="15.75" customHeight="1" spans="1:26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ht="15.75" customHeight="1" spans="1:26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t="15.75" customHeight="1" spans="1:26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ht="15.75" customHeight="1" spans="1:26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t="15.75" customHeight="1" spans="1:26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ht="15.75" customHeight="1" spans="1:26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t="15.75" customHeight="1" spans="1:26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ht="15.75" customHeight="1" spans="1:26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t="15.75" customHeight="1" spans="1:26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ht="15.75" customHeight="1" spans="1:26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t="15.75" customHeight="1" spans="1:26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ht="15.75" customHeight="1" spans="1:26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t="15.75" customHeight="1" spans="1:26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ht="15.75" customHeight="1" spans="1:26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t="15.75" customHeight="1" spans="1:26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ht="15.75" customHeight="1" spans="1:26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t="15.75" customHeight="1" spans="1:26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ht="15.75" customHeight="1" spans="1:26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t="15.75" customHeight="1" spans="1:26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ht="15.75" customHeight="1" spans="1:26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t="15.75" customHeight="1" spans="1:26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ht="15.75" customHeight="1" spans="1:26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t="15.75" customHeight="1" spans="1:26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ht="15.75" customHeight="1" spans="1:26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t="15.75" customHeight="1" spans="1:26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ht="15.75" customHeight="1" spans="1:26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t="15.75" customHeight="1" spans="1:26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ht="15.75" customHeight="1" spans="1:26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t="15.75" customHeight="1" spans="1:26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ht="15.75" customHeight="1" spans="1:26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t="15.75" customHeight="1" spans="1:26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ht="15.75" customHeight="1" spans="1:26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t="15.75" customHeight="1" spans="1:26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ht="15.75" customHeight="1" spans="1:26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t="15.75" customHeight="1" spans="1:26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ht="15.75" customHeight="1" spans="1:26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t="15.75" customHeight="1" spans="1:26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ht="15.75" customHeight="1" spans="1:26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t="15.75" customHeight="1" spans="1:26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ht="15.75" customHeight="1" spans="1:26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t="15.75" customHeight="1" spans="1:26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ht="15.75" customHeight="1" spans="1:26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t="15.75" customHeight="1" spans="1:26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ht="15.75" customHeight="1" spans="1:26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t="15.75" customHeight="1" spans="1:26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ht="15.75" customHeight="1" spans="1:26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t="15.75" customHeight="1" spans="1:26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ht="15.75" customHeight="1" spans="1:26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t="15.75" customHeight="1" spans="1:26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ht="15.75" customHeight="1" spans="1:26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t="15.75" customHeight="1" spans="1:26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ht="15.75" customHeight="1" spans="1:26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5.75" customHeight="1" spans="1:26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5.75" customHeight="1" spans="1:26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5.75" customHeight="1" spans="1:26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5.75" customHeight="1" spans="1:26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5.75" customHeight="1" spans="1:26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5.75" customHeight="1" spans="1:26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5.75" customHeight="1" spans="1:26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5.75" customHeight="1" spans="1:26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5.75" customHeight="1" spans="1:26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5.75" customHeight="1" spans="1:26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5.75" customHeight="1" spans="1:26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5.75" customHeight="1" spans="1:26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5.75" customHeight="1" spans="1:26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5.75" customHeight="1" spans="1:26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5.75" customHeight="1" spans="1:26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5.75" customHeight="1" spans="1:26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5.75" customHeight="1" spans="1:26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5.75" customHeight="1" spans="1:26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5.75" customHeight="1" spans="1:26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5.75" customHeight="1" spans="1:26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5.75" customHeight="1" spans="1:26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5.75" customHeight="1" spans="1:26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5.75" customHeight="1" spans="1:26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5.75" customHeight="1" spans="1:26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5.75" customHeight="1" spans="1:26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5.75" customHeight="1" spans="1:26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5.75" customHeight="1" spans="1:26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5.75" customHeight="1" spans="1:26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5.75" customHeight="1" spans="1:26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5.75" customHeight="1" spans="1:26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5.75" customHeight="1" spans="1:26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5.75" customHeight="1" spans="1:26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5.75" customHeight="1" spans="1:26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5.75" customHeight="1" spans="1:26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5.75" customHeight="1" spans="1:26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5.75" customHeight="1" spans="1:26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5.75" customHeight="1" spans="1:26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5.75" customHeight="1" spans="1:26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5.75" customHeight="1" spans="1:26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5.75" customHeight="1" spans="1:26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5.75" customHeight="1" spans="1:26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5.75" customHeight="1" spans="1:26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5.75" customHeight="1" spans="1:26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5.75" customHeight="1" spans="1:26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5.75" customHeight="1" spans="1:26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5.75" customHeight="1" spans="1:26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5.75" customHeight="1" spans="1:26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5.75" customHeight="1" spans="1:26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5.75" customHeight="1" spans="1:26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5.75" customHeight="1" spans="1:26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5.75" customHeight="1" spans="1:26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5.75" customHeight="1" spans="1:26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5.75" customHeight="1" spans="1:26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5.75" customHeight="1" spans="1:26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5.75" customHeight="1" spans="1:26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5.75" customHeight="1" spans="1:26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5.75" customHeight="1" spans="1:26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5.75" customHeight="1" spans="1:26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5.75" customHeight="1" spans="1:26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5.75" customHeight="1" spans="1:26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5.75" customHeight="1" spans="1:26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5.75" customHeight="1" spans="1:26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5.75" customHeight="1" spans="1:26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5.75" customHeight="1" spans="1:26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5.75" customHeight="1" spans="1:26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5.75" customHeight="1" spans="1:26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5.75" customHeight="1" spans="1:26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5.75" customHeight="1" spans="1:26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5.75" customHeight="1" spans="1:26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5.75" customHeight="1" spans="1:26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5.75" customHeight="1" spans="1:26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5.75" customHeight="1" spans="1:26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5.75" customHeight="1" spans="1:26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5.75" customHeight="1" spans="1:26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5.75" customHeight="1" spans="1:26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5.75" customHeight="1" spans="1:26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5.75" customHeight="1" spans="1:26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5.75" customHeight="1" spans="1:26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5.75" customHeight="1" spans="1:26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5.75" customHeight="1" spans="1:26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5.75" customHeight="1" spans="1:26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5.75" customHeight="1" spans="1:26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5.75" customHeight="1" spans="1:26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5.75" customHeight="1" spans="1:26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5.75" customHeight="1" spans="1:26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5.75" customHeight="1" spans="1:26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5.75" customHeight="1" spans="1:26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5.75" customHeight="1" spans="1:26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5.75" customHeight="1" spans="1:26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5.75" customHeight="1" spans="1:26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5.75" customHeight="1" spans="1:26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5.75" customHeight="1" spans="1:26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5.75" customHeight="1" spans="1:26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5.75" customHeight="1" spans="1:26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5.75" customHeight="1" spans="1:26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5.75" customHeight="1" spans="1:26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5.75" customHeight="1" spans="1:26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5.75" customHeight="1" spans="1:26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5.75" customHeight="1" spans="1:26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5.75" customHeight="1" spans="1:26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5.75" customHeight="1" spans="1:26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5.75" customHeight="1" spans="1:26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5.75" customHeight="1" spans="1:26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5.75" customHeight="1" spans="1:26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5.75" customHeight="1" spans="1:26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5.75" customHeight="1" spans="1:26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5.75" customHeight="1" spans="1:26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5.75" customHeight="1" spans="1:26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5.75" customHeight="1" spans="1:26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5.75" customHeight="1" spans="1:26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5.75" customHeight="1" spans="1:26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5.75" customHeight="1" spans="1:26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5.75" customHeight="1" spans="1:26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5.75" customHeight="1" spans="1:26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5.75" customHeight="1" spans="1:26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5.75" customHeight="1" spans="1:26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5.75" customHeight="1" spans="1:26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5.75" customHeight="1" spans="1:26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5.75" customHeight="1" spans="1:26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5.75" customHeight="1" spans="1:26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5.75" customHeight="1" spans="1:26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5.75" customHeight="1" spans="1:26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5.75" customHeight="1" spans="1:26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5.75" customHeight="1" spans="1:26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5.75" customHeight="1" spans="1:26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5.75" customHeight="1" spans="1:26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5.75" customHeight="1" spans="1:26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5.75" customHeight="1" spans="1:26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5.75" customHeight="1" spans="1:26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5.75" customHeight="1" spans="1:26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5.75" customHeight="1" spans="1:26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5.75" customHeight="1" spans="1:26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5.75" customHeight="1" spans="1:26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5.75" customHeight="1" spans="1:26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5.75" customHeight="1" spans="1:26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5.75" customHeight="1" spans="1:26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5.75" customHeight="1" spans="1:26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5.75" customHeight="1" spans="1:26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5.75" customHeight="1" spans="1:26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5.75" customHeight="1" spans="1:26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5.75" customHeight="1" spans="1:26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5.75" customHeight="1" spans="1:26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5.75" customHeight="1" spans="1:26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5.75" customHeight="1" spans="1:26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5.75" customHeight="1" spans="1:26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5.75" customHeight="1" spans="1:26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5.75" customHeight="1" spans="1:26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5.75" customHeight="1" spans="1:26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5.75" customHeight="1" spans="1:26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5.75" customHeight="1" spans="1:26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5.75" customHeight="1" spans="1:26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5.75" customHeight="1" spans="1:26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5.75" customHeight="1" spans="1:26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5.75" customHeight="1" spans="1:26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5.75" customHeight="1" spans="1:26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5.75" customHeight="1" spans="1:26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5.75" customHeight="1" spans="1:26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5.75" customHeight="1" spans="1:26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5.75" customHeight="1" spans="1:26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5.75" customHeight="1" spans="1:26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5.75" customHeight="1" spans="1:26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5.75" customHeight="1" spans="1:26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5.75" customHeight="1" spans="1:26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5.75" customHeight="1" spans="1:26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5.75" customHeight="1" spans="1:26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5.75" customHeight="1" spans="1:26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5.75" customHeight="1" spans="1:26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5.75" customHeight="1" spans="1:26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5.75" customHeight="1" spans="1:26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5.75" customHeight="1" spans="1:26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5.75" customHeight="1" spans="1:26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5.75" customHeight="1" spans="1:26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5.75" customHeight="1" spans="1:26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5.75" customHeight="1" spans="1:26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5.75" customHeight="1" spans="1:26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5.75" customHeight="1" spans="1:26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5.75" customHeight="1" spans="1:26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5.75" customHeight="1" spans="1:26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5.75" customHeight="1" spans="1:26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5.75" customHeight="1" spans="1:26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5.75" customHeight="1" spans="1:26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5.75" customHeight="1" spans="1:26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5.75" customHeight="1" spans="1:26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5.75" customHeight="1" spans="1:26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5.75" customHeight="1" spans="1:26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5.75" customHeight="1" spans="1:26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5.75" customHeight="1" spans="1:26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5.75" customHeight="1" spans="1:26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5.75" customHeight="1" spans="1:26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5.75" customHeight="1" spans="1:26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5.75" customHeight="1" spans="1:26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5.75" customHeight="1" spans="1:26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5.75" customHeight="1" spans="1:26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5.75" customHeight="1" spans="1:26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5.75" customHeight="1" spans="1:26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5.75" customHeight="1" spans="1:26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5.75" customHeight="1" spans="1:26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5.75" customHeight="1" spans="1:26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5.75" customHeight="1" spans="1:26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5.75" customHeight="1" spans="1:26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5.75" customHeight="1" spans="1:26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5.75" customHeight="1" spans="1:26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5.75" customHeight="1" spans="1:26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5.75" customHeight="1" spans="1:26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5.75" customHeight="1" spans="1:26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5.75" customHeight="1" spans="1:26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5.75" customHeight="1" spans="1:26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5.75" customHeight="1" spans="1:26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5.75" customHeight="1" spans="1:26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5.75" customHeight="1" spans="1:26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5.75" customHeight="1" spans="1:26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5.75" customHeight="1" spans="1:26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5.75" customHeight="1" spans="1:26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5.75" customHeight="1" spans="1:26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t="15.75" customHeight="1" spans="1:26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ht="15.75" customHeight="1" spans="1:26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t="15.75" customHeight="1" spans="1:26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ht="15.75" customHeight="1" spans="1:26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t="15.75" customHeight="1" spans="1:26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ht="15.75" customHeight="1" spans="1:26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t="15.75" customHeight="1" spans="1:26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ht="15.75" customHeight="1" spans="1:26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t="15.75" customHeight="1" spans="1:26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ht="15.75" customHeight="1" spans="1:26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t="15.75" customHeight="1" spans="1:26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ht="15.75" customHeight="1" spans="1:26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t="15.75" customHeight="1" spans="1:26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ht="15.75" customHeight="1" spans="1:26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3">
    <mergeCell ref="A39:B39"/>
    <mergeCell ref="A48:B48"/>
    <mergeCell ref="B10:B11"/>
  </mergeCells>
  <pageMargins left="0.7" right="0.7" top="0.75" bottom="0.75" header="0" footer="0"/>
  <pageSetup paperSize="1" orientation="landscape"/>
  <headerFooter>
    <oddFooter>&amp;L&amp;F&amp;R&amp;D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2.6272727272727" defaultRowHeight="15" customHeight="1"/>
  <cols>
    <col min="1" max="1" width="10.6272727272727" customWidth="1"/>
    <col min="2" max="2" width="35" customWidth="1"/>
    <col min="3" max="3" width="22" customWidth="1"/>
    <col min="4" max="5" width="15.1272727272727" customWidth="1"/>
    <col min="6" max="7" width="10.6272727272727" customWidth="1"/>
    <col min="8" max="26" width="10" customWidth="1"/>
  </cols>
  <sheetData>
    <row r="1" ht="25.5" customHeight="1" spans="1:26">
      <c r="A1" s="30" t="s">
        <v>54</v>
      </c>
      <c r="B1" s="31"/>
      <c r="C1" s="32" t="s">
        <v>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ht="14.5" spans="1:26">
      <c r="A2" s="34"/>
      <c r="B2" s="34"/>
      <c r="C2" s="35"/>
      <c r="D2" s="35"/>
      <c r="E2" s="35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15.25" spans="1:26">
      <c r="A3" s="37" t="s">
        <v>2</v>
      </c>
      <c r="B3" s="37" t="s">
        <v>3</v>
      </c>
      <c r="C3" s="37" t="s">
        <v>55</v>
      </c>
      <c r="D3" s="37" t="s">
        <v>4</v>
      </c>
      <c r="E3" s="37" t="s">
        <v>56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14.5" spans="1:26">
      <c r="A4" s="34"/>
      <c r="B4" s="38" t="s">
        <v>7</v>
      </c>
      <c r="C4" s="35"/>
      <c r="D4" s="35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14.5" spans="1:26">
      <c r="A5" s="39">
        <v>3000</v>
      </c>
      <c r="B5" s="39" t="s">
        <v>8</v>
      </c>
      <c r="C5" s="41">
        <f t="shared" ref="C5:D5" si="0">1232000+205870</f>
        <v>1437870</v>
      </c>
      <c r="D5" s="41">
        <f t="shared" si="0"/>
        <v>1437870</v>
      </c>
      <c r="E5" s="76">
        <v>1074781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ht="14.5" spans="1:26">
      <c r="A6" s="43">
        <v>3002</v>
      </c>
      <c r="B6" s="43" t="s">
        <v>9</v>
      </c>
      <c r="C6" s="45">
        <v>10000</v>
      </c>
      <c r="D6" s="45">
        <v>10000</v>
      </c>
      <c r="E6" s="46">
        <v>56893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14.5" spans="1:26">
      <c r="A7" s="43">
        <v>3401</v>
      </c>
      <c r="B7" s="43" t="s">
        <v>10</v>
      </c>
      <c r="C7" s="45">
        <v>0</v>
      </c>
      <c r="D7" s="45">
        <v>0</v>
      </c>
      <c r="E7" s="46">
        <v>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4.5" spans="1:26">
      <c r="A8" s="43">
        <v>3703</v>
      </c>
      <c r="B8" s="43" t="s">
        <v>57</v>
      </c>
      <c r="C8" s="45">
        <v>0</v>
      </c>
      <c r="D8" s="45">
        <v>0</v>
      </c>
      <c r="E8" s="46">
        <v>136047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4.5" spans="1:26">
      <c r="A9" s="43">
        <v>3900</v>
      </c>
      <c r="B9" s="43" t="s">
        <v>11</v>
      </c>
      <c r="C9" s="45">
        <v>6000</v>
      </c>
      <c r="D9" s="45">
        <v>6000</v>
      </c>
      <c r="E9" s="46">
        <v>0</v>
      </c>
      <c r="F9" s="36"/>
      <c r="G9" s="47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5.25" spans="1:26">
      <c r="A10" s="34"/>
      <c r="B10" s="48" t="s">
        <v>12</v>
      </c>
      <c r="C10" s="50">
        <f t="shared" ref="C10:E10" si="1">SUM(C5:C9)</f>
        <v>1453870</v>
      </c>
      <c r="D10" s="50">
        <f t="shared" si="1"/>
        <v>1453870</v>
      </c>
      <c r="E10" s="77">
        <f t="shared" si="1"/>
        <v>1267721</v>
      </c>
      <c r="F10" s="36"/>
      <c r="G10" s="52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5.25" spans="1:26">
      <c r="A11" s="34"/>
      <c r="B11" s="53"/>
      <c r="C11" s="53"/>
      <c r="D11" s="53"/>
      <c r="E11" s="53"/>
      <c r="F11" s="36"/>
      <c r="G11" s="52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4.5" spans="1:26">
      <c r="A12" s="34"/>
      <c r="B12" s="53"/>
      <c r="C12" s="53"/>
      <c r="D12" s="53"/>
      <c r="E12" s="53"/>
      <c r="F12" s="36"/>
      <c r="G12" s="52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4.5" spans="1:26">
      <c r="A13" s="34"/>
      <c r="B13" s="54"/>
      <c r="C13" s="55"/>
      <c r="D13" s="56"/>
      <c r="E13" s="5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4.5" spans="1:26">
      <c r="A14" s="34"/>
      <c r="B14" s="54"/>
      <c r="C14" s="55"/>
      <c r="D14" s="56"/>
      <c r="E14" s="5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4.5" spans="1:26">
      <c r="A15" s="34"/>
      <c r="B15" s="38" t="s">
        <v>17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14.5" spans="1:26">
      <c r="A16" s="34">
        <v>5000</v>
      </c>
      <c r="B16" s="78" t="s">
        <v>18</v>
      </c>
      <c r="C16" s="35">
        <v>-578130</v>
      </c>
      <c r="D16" s="35">
        <v>-408494</v>
      </c>
      <c r="E16" s="36">
        <v>0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14.5" spans="1:26">
      <c r="A17" s="43">
        <v>5000</v>
      </c>
      <c r="B17" s="43" t="s">
        <v>19</v>
      </c>
      <c r="C17" s="45">
        <v>-247999</v>
      </c>
      <c r="D17" s="45">
        <v>-247999</v>
      </c>
      <c r="E17" s="45">
        <v>-164425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14.5" spans="1:26">
      <c r="A18" s="43">
        <v>5001</v>
      </c>
      <c r="B18" s="43" t="s">
        <v>20</v>
      </c>
      <c r="C18" s="45">
        <v>0</v>
      </c>
      <c r="D18" s="45">
        <v>-30000</v>
      </c>
      <c r="E18" s="45">
        <v>-14000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14.5" spans="1:26">
      <c r="A19" s="43">
        <v>5100</v>
      </c>
      <c r="B19" s="43" t="s">
        <v>58</v>
      </c>
      <c r="C19" s="45">
        <v>0</v>
      </c>
      <c r="D19" s="45">
        <v>0</v>
      </c>
      <c r="E19" s="45"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4.5" spans="1:26">
      <c r="A20" s="43">
        <v>5400</v>
      </c>
      <c r="B20" s="43" t="s">
        <v>23</v>
      </c>
      <c r="C20" s="45">
        <v>-20000</v>
      </c>
      <c r="D20" s="45">
        <v>-20000</v>
      </c>
      <c r="E20" s="45">
        <v>-8756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5.75" customHeight="1" spans="1:26">
      <c r="A21" s="43">
        <v>6500</v>
      </c>
      <c r="B21" s="43" t="s">
        <v>25</v>
      </c>
      <c r="C21" s="45">
        <v>-40000</v>
      </c>
      <c r="D21" s="45">
        <v>-17000</v>
      </c>
      <c r="E21" s="45">
        <v>-41314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5.75" customHeight="1" spans="1:26">
      <c r="A22" s="43">
        <v>6550</v>
      </c>
      <c r="B22" s="43" t="s">
        <v>27</v>
      </c>
      <c r="C22" s="45">
        <v>-120000</v>
      </c>
      <c r="D22" s="45">
        <v>-70000</v>
      </c>
      <c r="E22" s="45">
        <v>-78788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5.75" customHeight="1" spans="1:26">
      <c r="A23" s="43">
        <v>6551</v>
      </c>
      <c r="B23" s="43" t="s">
        <v>28</v>
      </c>
      <c r="C23" s="45">
        <v>-12000</v>
      </c>
      <c r="D23" s="45">
        <v>-12000</v>
      </c>
      <c r="E23" s="45">
        <v>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5.75" customHeight="1" spans="1:26">
      <c r="A24" s="43">
        <v>6700</v>
      </c>
      <c r="B24" s="43" t="s">
        <v>29</v>
      </c>
      <c r="C24" s="45">
        <v>-60000</v>
      </c>
      <c r="D24" s="45">
        <v>-70000</v>
      </c>
      <c r="E24" s="45">
        <v>-52850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5.75" customHeight="1" spans="1:26">
      <c r="A25" s="43">
        <v>6800</v>
      </c>
      <c r="B25" s="43" t="s">
        <v>30</v>
      </c>
      <c r="C25" s="45">
        <v>-20000</v>
      </c>
      <c r="D25" s="45">
        <v>-20000</v>
      </c>
      <c r="E25" s="45">
        <v>-11059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5.75" customHeight="1" spans="1:26">
      <c r="A26" s="43">
        <v>6810</v>
      </c>
      <c r="B26" s="43" t="s">
        <v>31</v>
      </c>
      <c r="C26" s="45">
        <v>0</v>
      </c>
      <c r="D26" s="45">
        <v>0</v>
      </c>
      <c r="E26" s="45">
        <v>0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5.75" customHeight="1" spans="1:26">
      <c r="A27" s="43">
        <v>6840</v>
      </c>
      <c r="B27" s="43" t="s">
        <v>32</v>
      </c>
      <c r="C27" s="45">
        <v>-3000</v>
      </c>
      <c r="D27" s="45">
        <v>-3000</v>
      </c>
      <c r="E27" s="45">
        <v>0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5.75" customHeight="1" spans="1:26">
      <c r="A28" s="43">
        <v>6850</v>
      </c>
      <c r="B28" s="43" t="s">
        <v>33</v>
      </c>
      <c r="C28" s="45">
        <v>-130000</v>
      </c>
      <c r="D28" s="45">
        <v>-130000</v>
      </c>
      <c r="E28" s="45">
        <v>-91592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5.75" customHeight="1" spans="1:26">
      <c r="A29" s="43">
        <v>6860</v>
      </c>
      <c r="B29" s="43" t="s">
        <v>34</v>
      </c>
      <c r="C29" s="45">
        <v>-90000</v>
      </c>
      <c r="D29" s="45">
        <v>-30000</v>
      </c>
      <c r="E29" s="45">
        <v>-70749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5.75" customHeight="1" spans="1:26">
      <c r="A30" s="43">
        <v>6900</v>
      </c>
      <c r="B30" s="43" t="s">
        <v>35</v>
      </c>
      <c r="C30" s="45">
        <v>-50000</v>
      </c>
      <c r="D30" s="45">
        <v>-20000</v>
      </c>
      <c r="E30" s="45">
        <v>-39742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5.75" customHeight="1" spans="1:26">
      <c r="A31" s="43">
        <v>6901</v>
      </c>
      <c r="B31" s="43" t="s">
        <v>36</v>
      </c>
      <c r="C31" s="45">
        <v>-1000</v>
      </c>
      <c r="D31" s="45">
        <v>0</v>
      </c>
      <c r="E31" s="45">
        <v>-661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5.75" customHeight="1" spans="1:26">
      <c r="A32" s="43">
        <v>7100</v>
      </c>
      <c r="B32" s="43" t="s">
        <v>37</v>
      </c>
      <c r="C32" s="45">
        <v>-20000</v>
      </c>
      <c r="D32" s="45">
        <v>-15000</v>
      </c>
      <c r="E32" s="45">
        <v>-18130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5.75" customHeight="1" spans="1:26">
      <c r="A33" s="43">
        <v>7300</v>
      </c>
      <c r="B33" s="43" t="s">
        <v>38</v>
      </c>
      <c r="C33" s="45">
        <v>-5000</v>
      </c>
      <c r="D33" s="45">
        <v>-5000</v>
      </c>
      <c r="E33" s="45">
        <v>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5.75" customHeight="1" spans="1:26">
      <c r="A34" s="43">
        <v>7600</v>
      </c>
      <c r="B34" s="43" t="s">
        <v>39</v>
      </c>
      <c r="C34" s="45">
        <v>-80000</v>
      </c>
      <c r="D34" s="45">
        <v>-30000</v>
      </c>
      <c r="E34" s="45">
        <v>-36298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5.75" customHeight="1" spans="1:26">
      <c r="A35" s="43">
        <v>7704</v>
      </c>
      <c r="B35" s="43" t="s">
        <v>40</v>
      </c>
      <c r="C35" s="45">
        <v>-50000</v>
      </c>
      <c r="D35" s="45">
        <v>-50000</v>
      </c>
      <c r="E35" s="45">
        <v>-32400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5.75" customHeight="1" spans="1:26">
      <c r="A36" s="43">
        <v>7705</v>
      </c>
      <c r="B36" s="43" t="s">
        <v>41</v>
      </c>
      <c r="C36" s="45">
        <v>-150000</v>
      </c>
      <c r="D36" s="45">
        <v>-120000</v>
      </c>
      <c r="E36" s="45">
        <v>-142320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5.75" customHeight="1" spans="1:26">
      <c r="A37" s="43">
        <v>7710</v>
      </c>
      <c r="B37" s="43" t="s">
        <v>42</v>
      </c>
      <c r="C37" s="45">
        <v>-5000</v>
      </c>
      <c r="D37" s="45">
        <v>-20000</v>
      </c>
      <c r="E37" s="45">
        <v>0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5.75" customHeight="1" spans="1:26">
      <c r="A38" s="43">
        <v>7711</v>
      </c>
      <c r="B38" s="43" t="s">
        <v>43</v>
      </c>
      <c r="C38" s="45">
        <v>-5000</v>
      </c>
      <c r="D38" s="45">
        <v>-20000</v>
      </c>
      <c r="E38" s="45">
        <v>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5.75" customHeight="1" spans="1:26">
      <c r="A39" s="43">
        <v>77</v>
      </c>
      <c r="B39" s="43" t="s">
        <v>44</v>
      </c>
      <c r="C39" s="45">
        <v>-15000</v>
      </c>
      <c r="D39" s="45">
        <v>-50000</v>
      </c>
      <c r="E39" s="45">
        <v>-16656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5.75" customHeight="1" spans="1:26">
      <c r="A40" s="34"/>
      <c r="B40" s="48" t="s">
        <v>45</v>
      </c>
      <c r="C40" s="63">
        <f t="shared" ref="C40:E40" si="2">SUM(C16:C39)</f>
        <v>-1702129</v>
      </c>
      <c r="D40" s="79">
        <f t="shared" si="2"/>
        <v>-1388493</v>
      </c>
      <c r="E40" s="79">
        <f t="shared" si="2"/>
        <v>-819740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5.75" customHeight="1" spans="1:26">
      <c r="A41" s="34"/>
      <c r="B41" s="34"/>
      <c r="C41" s="35"/>
      <c r="D41" s="35"/>
      <c r="E41" s="35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5.75" customHeight="1" spans="1:26">
      <c r="A42" s="66" t="s">
        <v>46</v>
      </c>
      <c r="C42" s="68">
        <f t="shared" ref="C42:E42" si="3">C40+C10</f>
        <v>-248259</v>
      </c>
      <c r="D42" s="68">
        <f t="shared" si="3"/>
        <v>65377</v>
      </c>
      <c r="E42" s="68">
        <f t="shared" si="3"/>
        <v>447981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5.75" customHeight="1" spans="1:26">
      <c r="A43" s="34"/>
      <c r="B43" s="34"/>
      <c r="C43" s="34"/>
      <c r="D43" s="35"/>
      <c r="E43" s="35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5.75" customHeight="1" spans="1:26">
      <c r="A44" s="34"/>
      <c r="B44" s="36"/>
      <c r="C44" s="34"/>
      <c r="D44" s="35"/>
      <c r="E44" s="35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5.75" customHeight="1" spans="1:26">
      <c r="A45" s="34"/>
      <c r="B45" s="34" t="s">
        <v>47</v>
      </c>
      <c r="C45" s="34"/>
      <c r="D45" s="35"/>
      <c r="E45" s="35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5.75" customHeight="1" spans="1:26">
      <c r="A46" s="34">
        <v>8040</v>
      </c>
      <c r="B46" s="34" t="s">
        <v>48</v>
      </c>
      <c r="C46" s="35">
        <v>3000</v>
      </c>
      <c r="D46" s="35" t="s">
        <v>49</v>
      </c>
      <c r="E46" s="35">
        <v>2696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5.75" customHeight="1" spans="1:26">
      <c r="A47" s="34">
        <v>8140</v>
      </c>
      <c r="B47" s="34" t="s">
        <v>50</v>
      </c>
      <c r="C47" s="35">
        <v>0</v>
      </c>
      <c r="D47" s="35">
        <v>0</v>
      </c>
      <c r="E47" s="35">
        <v>-444</v>
      </c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5.75" customHeight="1" spans="1:26">
      <c r="A48" s="34"/>
      <c r="B48" s="34" t="s">
        <v>51</v>
      </c>
      <c r="C48" s="35">
        <f>C46+C47</f>
        <v>3000</v>
      </c>
      <c r="D48" s="35" t="s">
        <v>49</v>
      </c>
      <c r="E48" s="35">
        <f>E46+E47</f>
        <v>2252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5.75" customHeight="1" spans="1:26">
      <c r="A49" s="34"/>
      <c r="B49" s="34"/>
      <c r="C49" s="35"/>
      <c r="D49" s="35"/>
      <c r="E49" s="35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5.75" customHeight="1" spans="1:26">
      <c r="A50" s="34" t="s">
        <v>52</v>
      </c>
      <c r="B50" s="34"/>
      <c r="C50" s="35">
        <f>C42+C46</f>
        <v>-245259</v>
      </c>
      <c r="D50" s="35" t="s">
        <v>49</v>
      </c>
      <c r="E50" s="35" t="s">
        <v>53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5.75" customHeight="1" spans="1:26">
      <c r="A51" s="66"/>
      <c r="C51" s="35"/>
      <c r="D51" s="35"/>
      <c r="E51" s="35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5.75" customHeight="1" spans="1:26">
      <c r="A52" s="75"/>
      <c r="B52" s="36"/>
      <c r="C52" s="35"/>
      <c r="D52" s="35"/>
      <c r="E52" s="35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5.75" customHeight="1" spans="1:26">
      <c r="A53" s="36"/>
      <c r="B53" s="36"/>
      <c r="C53" s="35"/>
      <c r="D53" s="35"/>
      <c r="E53" s="35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5.75" customHeight="1" spans="1:26">
      <c r="A54" s="36"/>
      <c r="B54" s="36"/>
      <c r="C54" s="35"/>
      <c r="D54" s="35"/>
      <c r="E54" s="35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5.75" customHeight="1" spans="1:26">
      <c r="A55" s="36"/>
      <c r="B55" s="36"/>
      <c r="C55" s="35"/>
      <c r="D55" s="35"/>
      <c r="E55" s="35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5.75" customHeight="1" spans="1:26">
      <c r="A56" s="36"/>
      <c r="B56" s="36"/>
      <c r="C56" s="35"/>
      <c r="D56" s="35"/>
      <c r="E56" s="35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5.75" customHeight="1" spans="1:26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15.75" customHeight="1" spans="1:26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5.75" customHeight="1" spans="1:26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5.75" customHeight="1" spans="1:26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5.75" customHeight="1" spans="1:26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5.75" customHeight="1" spans="1:26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5.75" customHeight="1" spans="1:26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15.75" customHeight="1" spans="1:26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15.75" customHeight="1" spans="1:26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15.75" customHeight="1" spans="1:26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5.75" customHeight="1" spans="1:26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5.75" customHeight="1" spans="1:26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5.75" customHeight="1" spans="1:26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5.75" customHeight="1" spans="1:26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5.75" customHeight="1" spans="1:26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5.75" customHeight="1" spans="1:26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5.75" customHeight="1" spans="1:26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5.75" customHeight="1" spans="1:26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5.75" customHeight="1" spans="1:26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5.75" customHeight="1" spans="1:26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5.75" customHeight="1" spans="1:26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5.75" customHeight="1" spans="1:26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5.75" customHeight="1" spans="1:26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5.75" customHeight="1" spans="1:26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15.75" customHeight="1" spans="1:26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5.75" customHeight="1" spans="1:26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5.75" customHeight="1" spans="1:26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5.75" customHeight="1" spans="1:26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5.75" customHeight="1" spans="1:26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5.75" customHeight="1" spans="1:26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15.75" customHeight="1" spans="1:26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15.75" customHeight="1" spans="1:26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15.75" customHeight="1" spans="1:26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15.75" customHeight="1" spans="1:26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15.75" customHeight="1" spans="1:26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15.75" customHeight="1" spans="1:26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15.75" customHeight="1" spans="1:26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15.75" customHeight="1" spans="1:26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15.75" customHeight="1" spans="1:26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15.75" customHeight="1" spans="1:26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15.75" customHeight="1" spans="1:26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15.75" customHeight="1" spans="1:26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15.75" customHeight="1" spans="1:26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15.75" customHeight="1" spans="1:26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15.75" customHeight="1" spans="1:26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15.75" customHeight="1" spans="1:26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15.75" customHeight="1" spans="1:26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15.75" customHeight="1" spans="1:26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15.75" customHeight="1" spans="1:26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15.75" customHeight="1" spans="1:26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15.75" customHeight="1" spans="1:26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15.75" customHeight="1" spans="1:26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15.75" customHeight="1" spans="1:26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15.75" customHeight="1" spans="1:26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15.75" customHeight="1" spans="1:26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15.75" customHeight="1" spans="1:26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15.75" customHeight="1" spans="1:26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15.75" customHeight="1" spans="1:26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15.75" customHeight="1" spans="1:26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15.75" customHeight="1" spans="1:26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15.75" customHeight="1" spans="1:26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15.75" customHeight="1" spans="1:26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15.75" customHeight="1" spans="1:26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15.75" customHeight="1" spans="1:26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15.75" customHeight="1" spans="1:26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15.75" customHeight="1" spans="1:26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15.75" customHeight="1" spans="1:26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15.75" customHeight="1" spans="1:26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15.75" customHeight="1" spans="1:26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15.75" customHeight="1" spans="1:26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15.75" customHeight="1" spans="1:26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15.75" customHeight="1" spans="1:26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15.75" customHeight="1" spans="1:26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15.75" customHeight="1" spans="1:26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15.75" customHeight="1" spans="1:26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15.75" customHeight="1" spans="1:26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15.75" customHeight="1" spans="1:26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15.75" customHeight="1" spans="1:26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15.75" customHeight="1" spans="1:26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15.75" customHeight="1" spans="1:26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15.75" customHeight="1" spans="1:26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15.75" customHeight="1" spans="1:26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15.75" customHeight="1" spans="1:26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15.75" customHeight="1" spans="1:26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15.75" customHeight="1" spans="1:26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ht="15.75" customHeight="1" spans="1:26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ht="15.75" customHeight="1" spans="1:26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ht="15.75" customHeight="1" spans="1:26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ht="15.75" customHeight="1" spans="1:26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ht="15.75" customHeight="1" spans="1:26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ht="15.75" customHeight="1" spans="1:26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ht="15.75" customHeight="1" spans="1:26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ht="15.75" customHeight="1" spans="1:26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ht="15.75" customHeight="1" spans="1:26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ht="15.75" customHeight="1" spans="1:26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ht="15.75" customHeight="1" spans="1:26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ht="15.75" customHeight="1" spans="1:26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ht="15.75" customHeight="1" spans="1:26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ht="15.75" customHeight="1" spans="1:26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ht="15.75" customHeight="1" spans="1:26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ht="15.75" customHeight="1" spans="1:26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ht="15.75" customHeight="1" spans="1:26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ht="15.75" customHeight="1" spans="1:26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ht="15.75" customHeight="1" spans="1:26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ht="15.75" customHeight="1" spans="1:26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ht="15.75" customHeight="1" spans="1:26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ht="15.75" customHeight="1" spans="1:26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ht="15.75" customHeight="1" spans="1:26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ht="15.75" customHeight="1" spans="1:26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ht="15.75" customHeight="1" spans="1:26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ht="15.75" customHeight="1" spans="1:26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ht="15.75" customHeight="1" spans="1:26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ht="15.75" customHeight="1" spans="1:26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ht="15.75" customHeight="1" spans="1:26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ht="15.75" customHeight="1" spans="1:26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ht="15.75" customHeight="1" spans="1:26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ht="15.75" customHeight="1" spans="1:26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ht="15.75" customHeight="1" spans="1:26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ht="15.75" customHeight="1" spans="1:26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ht="15.75" customHeight="1" spans="1:26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ht="15.75" customHeight="1" spans="1:26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ht="15.75" customHeight="1" spans="1:26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ht="15.75" customHeight="1" spans="1:26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ht="15.75" customHeight="1" spans="1:26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ht="15.75" customHeight="1" spans="1:26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ht="15.75" customHeight="1" spans="1:26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ht="15.75" customHeight="1" spans="1:26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ht="15.75" customHeight="1" spans="1:26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ht="15.75" customHeight="1" spans="1:26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ht="15.75" customHeight="1" spans="1:26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ht="15.75" customHeight="1" spans="1:26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ht="15.75" customHeight="1" spans="1:26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ht="15.75" customHeight="1" spans="1:26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ht="15.75" customHeight="1" spans="1:26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ht="15.75" customHeight="1" spans="1:26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ht="15.75" customHeight="1" spans="1:26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ht="15.75" customHeight="1" spans="1:26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ht="15.75" customHeight="1" spans="1:26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ht="15.75" customHeight="1" spans="1:26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ht="15.75" customHeight="1" spans="1:26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ht="15.75" customHeight="1" spans="1:26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ht="15.75" customHeight="1" spans="1:26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ht="15.75" customHeight="1" spans="1:26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ht="15.75" customHeight="1" spans="1:26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ht="15.75" customHeight="1" spans="1:26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ht="15.75" customHeight="1" spans="1:26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t="15.75" customHeight="1" spans="1:26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ht="15.75" customHeight="1" spans="1:26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ht="15.75" customHeight="1" spans="1:26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ht="15.75" customHeight="1" spans="1:26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t="15.75" customHeight="1" spans="1:26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ht="15.75" customHeight="1" spans="1:26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t="15.75" customHeight="1" spans="1:26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ht="15.75" customHeight="1" spans="1:26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t="15.75" customHeight="1" spans="1:26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ht="15.75" customHeight="1" spans="1:26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t="15.75" customHeight="1" spans="1:26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ht="15.75" customHeight="1" spans="1:26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t="15.75" customHeight="1" spans="1:26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ht="15.75" customHeight="1" spans="1:26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t="15.75" customHeight="1" spans="1:26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ht="15.75" customHeight="1" spans="1:26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ht="15.75" customHeight="1" spans="1:26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ht="15.75" customHeight="1" spans="1:26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t="15.75" customHeight="1" spans="1:26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ht="15.75" customHeight="1" spans="1:26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t="15.75" customHeight="1" spans="1:26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ht="15.75" customHeight="1" spans="1:26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t="15.75" customHeight="1" spans="1:26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5.75" customHeight="1" spans="1:26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5.75" customHeight="1" spans="1:26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5.75" customHeight="1" spans="1:26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t="15.75" customHeight="1" spans="1:26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ht="15.75" customHeight="1" spans="1:26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t="15.75" customHeight="1" spans="1:26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ht="15.75" customHeight="1" spans="1:26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t="15.75" customHeight="1" spans="1:26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ht="15.75" customHeight="1" spans="1:26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ht="15.75" customHeight="1" spans="1:26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ht="15.75" customHeight="1" spans="1:26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ht="15.75" customHeight="1" spans="1:26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ht="15.75" customHeight="1" spans="1:26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ht="15.75" customHeight="1" spans="1:26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ht="15.75" customHeight="1" spans="1:26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ht="15.75" customHeight="1" spans="1:26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ht="15.75" customHeight="1" spans="1:26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ht="15.75" customHeight="1" spans="1:26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ht="15.75" customHeight="1" spans="1:26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ht="15.75" customHeight="1" spans="1:26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ht="15.75" customHeight="1" spans="1:26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ht="15.75" customHeight="1" spans="1:26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ht="15.75" customHeight="1" spans="1:26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ht="15.75" customHeight="1" spans="1:26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ht="15.75" customHeight="1" spans="1:26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ht="15.75" customHeight="1" spans="1:26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ht="15.75" customHeight="1" spans="1:26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ht="15.75" customHeight="1" spans="1:26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ht="15.75" customHeight="1" spans="1:26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ht="15.75" customHeight="1" spans="1:26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ht="15.75" customHeight="1" spans="1:26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ht="15.75" customHeight="1" spans="1:26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ht="15.75" customHeight="1" spans="1:26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t="15.75" customHeight="1" spans="1:26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ht="15.75" customHeight="1" spans="1:26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t="15.75" customHeight="1" spans="1:26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ht="15.75" customHeight="1" spans="1:26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t="15.75" customHeight="1" spans="1:26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ht="15.75" customHeight="1" spans="1:26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t="15.75" customHeight="1" spans="1:26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ht="15.75" customHeight="1" spans="1:26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t="15.75" customHeight="1" spans="1:26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ht="15.75" customHeight="1" spans="1:26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t="15.75" customHeight="1" spans="1:26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ht="15.75" customHeight="1" spans="1:26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t="15.75" customHeight="1" spans="1:26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ht="15.75" customHeight="1" spans="1:26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t="15.75" customHeight="1" spans="1:26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ht="15.75" customHeight="1" spans="1:26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t="15.75" customHeight="1" spans="1:26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ht="15.75" customHeight="1" spans="1:26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t="15.75" customHeight="1" spans="1:26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ht="15.75" customHeight="1" spans="1:26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t="15.75" customHeight="1" spans="1:26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ht="15.75" customHeight="1" spans="1:26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t="15.75" customHeight="1" spans="1:26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ht="15.75" customHeight="1" spans="1:26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t="15.75" customHeight="1" spans="1:26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ht="15.75" customHeight="1" spans="1:26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t="15.75" customHeight="1" spans="1:26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ht="15.75" customHeight="1" spans="1:26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t="15.75" customHeight="1" spans="1:26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ht="15.75" customHeight="1" spans="1:26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t="15.75" customHeight="1" spans="1:26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ht="15.75" customHeight="1" spans="1:26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t="15.75" customHeight="1" spans="1:26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ht="15.75" customHeight="1" spans="1:26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t="15.75" customHeight="1" spans="1:26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ht="15.75" customHeight="1" spans="1:26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t="15.75" customHeight="1" spans="1:26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ht="15.75" customHeight="1" spans="1:26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t="15.75" customHeight="1" spans="1:26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ht="15.75" customHeight="1" spans="1:26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ht="15.75" customHeight="1" spans="1:26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ht="15.75" customHeight="1" spans="1:26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t="15.75" customHeight="1" spans="1:26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ht="15.75" customHeight="1" spans="1:26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t="15.75" customHeight="1" spans="1:26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ht="15.75" customHeight="1" spans="1:26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t="15.75" customHeight="1" spans="1:26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ht="15.75" customHeight="1" spans="1:26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t="15.75" customHeight="1" spans="1:26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ht="15.75" customHeight="1" spans="1:26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t="15.75" customHeight="1" spans="1:26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ht="15.75" customHeight="1" spans="1:26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t="15.75" customHeight="1" spans="1:26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ht="15.75" customHeight="1" spans="1:26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t="15.75" customHeight="1" spans="1:26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ht="15.75" customHeight="1" spans="1:26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t="15.75" customHeight="1" spans="1:26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ht="15.75" customHeight="1" spans="1:26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ht="15.75" customHeight="1" spans="1:26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ht="15.75" customHeight="1" spans="1:26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ht="15.75" customHeight="1" spans="1:26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ht="15.75" customHeight="1" spans="1:26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ht="15.75" customHeight="1" spans="1:26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ht="15.75" customHeight="1" spans="1:26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ht="15.75" customHeight="1" spans="1:26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ht="15.75" customHeight="1" spans="1:26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ht="15.75" customHeight="1" spans="1:26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ht="15.75" customHeight="1" spans="1:26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ht="15.75" customHeight="1" spans="1:26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ht="15.75" customHeight="1" spans="1:26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ht="15.75" customHeight="1" spans="1:26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ht="15.75" customHeight="1" spans="1:26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t="15.75" customHeight="1" spans="1:26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ht="15.75" customHeight="1" spans="1:26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t="15.75" customHeight="1" spans="1:26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ht="15.75" customHeight="1" spans="1:26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t="15.75" customHeight="1" spans="1:26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ht="15.75" customHeight="1" spans="1:26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t="15.75" customHeight="1" spans="1:26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ht="15.75" customHeight="1" spans="1:26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t="15.75" customHeight="1" spans="1:26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ht="15.75" customHeight="1" spans="1:26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t="15.75" customHeight="1" spans="1:26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ht="15.75" customHeight="1" spans="1:26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t="15.75" customHeight="1" spans="1:26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ht="15.75" customHeight="1" spans="1:26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t="15.75" customHeight="1" spans="1:26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ht="15.75" customHeight="1" spans="1:26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t="15.75" customHeight="1" spans="1:26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ht="15.75" customHeight="1" spans="1:26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t="15.75" customHeight="1" spans="1:26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ht="15.75" customHeight="1" spans="1:26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t="15.75" customHeight="1" spans="1:26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ht="15.75" customHeight="1" spans="1:26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t="15.75" customHeight="1" spans="1:26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ht="15.75" customHeight="1" spans="1:26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t="15.75" customHeight="1" spans="1:26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ht="15.75" customHeight="1" spans="1:26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t="15.75" customHeight="1" spans="1:26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ht="15.75" customHeight="1" spans="1:26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t="15.75" customHeight="1" spans="1:26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ht="15.75" customHeight="1" spans="1:26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t="15.75" customHeight="1" spans="1:26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ht="15.75" customHeight="1" spans="1:26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t="15.75" customHeight="1" spans="1:26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ht="15.75" customHeight="1" spans="1:26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t="15.75" customHeight="1" spans="1:26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ht="15.75" customHeight="1" spans="1:26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t="15.75" customHeight="1" spans="1:26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ht="15.75" customHeight="1" spans="1:26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t="15.75" customHeight="1" spans="1:26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ht="15.75" customHeight="1" spans="1:26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t="15.75" customHeight="1" spans="1:26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ht="15.75" customHeight="1" spans="1:26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t="15.75" customHeight="1" spans="1:26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ht="15.75" customHeight="1" spans="1:26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t="15.75" customHeight="1" spans="1:26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ht="15.75" customHeight="1" spans="1:26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t="15.75" customHeight="1" spans="1:26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ht="15.75" customHeight="1" spans="1:26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t="15.75" customHeight="1" spans="1:26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ht="15.75" customHeight="1" spans="1:26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t="15.75" customHeight="1" spans="1:26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ht="15.75" customHeight="1" spans="1:26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t="15.75" customHeight="1" spans="1:26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ht="15.75" customHeight="1" spans="1:26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t="15.75" customHeight="1" spans="1:26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ht="15.75" customHeight="1" spans="1:26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t="15.75" customHeight="1" spans="1:26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ht="15.75" customHeight="1" spans="1:26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t="15.75" customHeight="1" spans="1:26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ht="15.75" customHeight="1" spans="1:26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t="15.75" customHeight="1" spans="1:26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ht="15.75" customHeight="1" spans="1:26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t="15.75" customHeight="1" spans="1:26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ht="15.75" customHeight="1" spans="1:26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t="15.75" customHeight="1" spans="1:26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ht="15.75" customHeight="1" spans="1:26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t="15.75" customHeight="1" spans="1:26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ht="15.75" customHeight="1" spans="1:26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t="15.75" customHeight="1" spans="1:26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ht="15.75" customHeight="1" spans="1:26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t="15.75" customHeight="1" spans="1:26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ht="15.75" customHeight="1" spans="1:26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t="15.75" customHeight="1" spans="1:26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ht="15.75" customHeight="1" spans="1:26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t="15.75" customHeight="1" spans="1:26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ht="15.75" customHeight="1" spans="1:26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t="15.75" customHeight="1" spans="1:26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ht="15.75" customHeight="1" spans="1:26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t="15.75" customHeight="1" spans="1:26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ht="15.75" customHeight="1" spans="1:26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t="15.75" customHeight="1" spans="1:26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ht="15.75" customHeight="1" spans="1:26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t="15.75" customHeight="1" spans="1:26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ht="15.75" customHeight="1" spans="1:26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t="15.75" customHeight="1" spans="1:26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ht="15.75" customHeight="1" spans="1:26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t="15.75" customHeight="1" spans="1:26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ht="15.75" customHeight="1" spans="1:26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t="15.75" customHeight="1" spans="1:26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ht="15.75" customHeight="1" spans="1:26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t="15.75" customHeight="1" spans="1:26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ht="15.75" customHeight="1" spans="1:26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t="15.75" customHeight="1" spans="1:26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ht="15.75" customHeight="1" spans="1:26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t="15.75" customHeight="1" spans="1:26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ht="15.75" customHeight="1" spans="1:26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t="15.75" customHeight="1" spans="1:26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ht="15.75" customHeight="1" spans="1:26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t="15.75" customHeight="1" spans="1:26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ht="15.75" customHeight="1" spans="1:26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t="15.75" customHeight="1" spans="1:26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ht="15.75" customHeight="1" spans="1:26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t="15.75" customHeight="1" spans="1:26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ht="15.75" customHeight="1" spans="1:26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t="15.75" customHeight="1" spans="1:26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ht="15.75" customHeight="1" spans="1:26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t="15.75" customHeight="1" spans="1:26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ht="15.75" customHeight="1" spans="1:26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t="15.75" customHeight="1" spans="1:26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ht="15.75" customHeight="1" spans="1:26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t="15.75" customHeight="1" spans="1:26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ht="15.75" customHeight="1" spans="1:26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t="15.75" customHeight="1" spans="1:26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ht="15.75" customHeight="1" spans="1:26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t="15.75" customHeight="1" spans="1:26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ht="15.75" customHeight="1" spans="1:26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t="15.75" customHeight="1" spans="1:26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ht="15.75" customHeight="1" spans="1:26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t="15.75" customHeight="1" spans="1:26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ht="15.75" customHeight="1" spans="1:26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t="15.75" customHeight="1" spans="1:26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ht="15.75" customHeight="1" spans="1:26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t="15.75" customHeight="1" spans="1:26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ht="15.75" customHeight="1" spans="1:26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t="15.75" customHeight="1" spans="1:26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ht="15.75" customHeight="1" spans="1:26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t="15.75" customHeight="1" spans="1:26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ht="15.75" customHeight="1" spans="1:26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t="15.75" customHeight="1" spans="1:26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ht="15.75" customHeight="1" spans="1:26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t="15.75" customHeight="1" spans="1:26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ht="15.75" customHeight="1" spans="1:26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t="15.75" customHeight="1" spans="1:26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ht="15.75" customHeight="1" spans="1:26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t="15.75" customHeight="1" spans="1:26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ht="15.75" customHeight="1" spans="1:26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t="15.75" customHeight="1" spans="1:26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ht="15.75" customHeight="1" spans="1:26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t="15.75" customHeight="1" spans="1:26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ht="15.75" customHeight="1" spans="1:26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t="15.75" customHeight="1" spans="1:26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ht="15.75" customHeight="1" spans="1:26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t="15.75" customHeight="1" spans="1:26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ht="15.75" customHeight="1" spans="1:26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t="15.75" customHeight="1" spans="1:26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ht="15.75" customHeight="1" spans="1:26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t="15.75" customHeight="1" spans="1:26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ht="15.75" customHeight="1" spans="1:26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t="15.75" customHeight="1" spans="1:26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ht="15.75" customHeight="1" spans="1:26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t="15.75" customHeight="1" spans="1:26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ht="15.75" customHeight="1" spans="1:26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t="15.75" customHeight="1" spans="1:26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ht="15.75" customHeight="1" spans="1:26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t="15.75" customHeight="1" spans="1:26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ht="15.75" customHeight="1" spans="1:26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t="15.75" customHeight="1" spans="1:26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ht="15.75" customHeight="1" spans="1:26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t="15.75" customHeight="1" spans="1:26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ht="15.75" customHeight="1" spans="1:26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t="15.75" customHeight="1" spans="1:26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ht="15.75" customHeight="1" spans="1:26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t="15.75" customHeight="1" spans="1:26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ht="15.75" customHeight="1" spans="1:26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t="15.75" customHeight="1" spans="1:26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ht="15.75" customHeight="1" spans="1:26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t="15.75" customHeight="1" spans="1:26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ht="15.75" customHeight="1" spans="1:26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t="15.75" customHeight="1" spans="1:26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ht="15.75" customHeight="1" spans="1:26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t="15.75" customHeight="1" spans="1:26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ht="15.75" customHeight="1" spans="1:26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t="15.75" customHeight="1" spans="1:26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ht="15.75" customHeight="1" spans="1:26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t="15.75" customHeight="1" spans="1:26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ht="15.75" customHeight="1" spans="1:26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t="15.75" customHeight="1" spans="1:26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ht="15.75" customHeight="1" spans="1:26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t="15.75" customHeight="1" spans="1:26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ht="15.75" customHeight="1" spans="1:26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t="15.75" customHeight="1" spans="1:26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ht="15.75" customHeight="1" spans="1:26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t="15.75" customHeight="1" spans="1:26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ht="15.75" customHeight="1" spans="1:26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t="15.75" customHeight="1" spans="1:26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ht="15.75" customHeight="1" spans="1:26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t="15.75" customHeight="1" spans="1:26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ht="15.75" customHeight="1" spans="1:26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t="15.75" customHeight="1" spans="1:26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ht="15.75" customHeight="1" spans="1:26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t="15.75" customHeight="1" spans="1:26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ht="15.75" customHeight="1" spans="1:26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t="15.75" customHeight="1" spans="1:26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ht="15.75" customHeight="1" spans="1:26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t="15.75" customHeight="1" spans="1:26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ht="15.75" customHeight="1" spans="1:26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t="15.75" customHeight="1" spans="1:26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ht="15.75" customHeight="1" spans="1:26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t="15.75" customHeight="1" spans="1:26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ht="15.75" customHeight="1" spans="1:26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t="15.75" customHeight="1" spans="1:26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ht="15.75" customHeight="1" spans="1:26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t="15.75" customHeight="1" spans="1:26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ht="15.75" customHeight="1" spans="1:26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t="15.75" customHeight="1" spans="1:26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ht="15.75" customHeight="1" spans="1:26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t="15.75" customHeight="1" spans="1:26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ht="15.75" customHeight="1" spans="1:26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t="15.75" customHeight="1" spans="1:26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ht="15.75" customHeight="1" spans="1:26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t="15.75" customHeight="1" spans="1:26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ht="15.75" customHeight="1" spans="1:26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t="15.75" customHeight="1" spans="1:26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ht="15.75" customHeight="1" spans="1:26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t="15.75" customHeight="1" spans="1:26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ht="15.75" customHeight="1" spans="1:26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t="15.75" customHeight="1" spans="1:26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ht="15.75" customHeight="1" spans="1:26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t="15.75" customHeight="1" spans="1:26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ht="15.75" customHeight="1" spans="1:26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t="15.75" customHeight="1" spans="1:26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ht="15.75" customHeight="1" spans="1:26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t="15.75" customHeight="1" spans="1:26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ht="15.75" customHeight="1" spans="1:26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t="15.75" customHeight="1" spans="1:26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ht="15.75" customHeight="1" spans="1:26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t="15.75" customHeight="1" spans="1:26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ht="15.75" customHeight="1" spans="1:26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t="15.75" customHeight="1" spans="1:26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ht="15.75" customHeight="1" spans="1:26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t="15.75" customHeight="1" spans="1:26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ht="15.75" customHeight="1" spans="1:26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t="15.75" customHeight="1" spans="1:26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ht="15.75" customHeight="1" spans="1:26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t="15.75" customHeight="1" spans="1:26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ht="15.75" customHeight="1" spans="1:26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t="15.75" customHeight="1" spans="1:26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ht="15.75" customHeight="1" spans="1:26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t="15.75" customHeight="1" spans="1:26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ht="15.75" customHeight="1" spans="1:26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t="15.75" customHeight="1" spans="1:26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ht="15.75" customHeight="1" spans="1:26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t="15.75" customHeight="1" spans="1:26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ht="15.75" customHeight="1" spans="1:26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t="15.75" customHeight="1" spans="1:26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ht="15.75" customHeight="1" spans="1:26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t="15.75" customHeight="1" spans="1:26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ht="15.75" customHeight="1" spans="1:26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t="15.75" customHeight="1" spans="1:26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ht="15.75" customHeight="1" spans="1:26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t="15.75" customHeight="1" spans="1:26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ht="15.75" customHeight="1" spans="1:26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t="15.75" customHeight="1" spans="1:26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ht="15.75" customHeight="1" spans="1:26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t="15.75" customHeight="1" spans="1:26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ht="15.75" customHeight="1" spans="1:26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t="15.75" customHeight="1" spans="1:26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ht="15.75" customHeight="1" spans="1:26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t="15.75" customHeight="1" spans="1:26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ht="15.75" customHeight="1" spans="1:26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t="15.75" customHeight="1" spans="1:26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ht="15.75" customHeight="1" spans="1:26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t="15.75" customHeight="1" spans="1:26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ht="15.75" customHeight="1" spans="1:26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t="15.75" customHeight="1" spans="1:26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ht="15.75" customHeight="1" spans="1:26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t="15.75" customHeight="1" spans="1:26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ht="15.75" customHeight="1" spans="1:26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t="15.75" customHeight="1" spans="1:26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ht="15.75" customHeight="1" spans="1:26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t="15.75" customHeight="1" spans="1:26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ht="15.75" customHeight="1" spans="1:26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t="15.75" customHeight="1" spans="1:26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ht="15.75" customHeight="1" spans="1:26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t="15.75" customHeight="1" spans="1:26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ht="15.75" customHeight="1" spans="1:26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t="15.75" customHeight="1" spans="1:26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ht="15.75" customHeight="1" spans="1:26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t="15.75" customHeight="1" spans="1:26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ht="15.75" customHeight="1" spans="1:26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t="15.75" customHeight="1" spans="1:26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ht="15.75" customHeight="1" spans="1:26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t="15.75" customHeight="1" spans="1:26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ht="15.75" customHeight="1" spans="1:26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t="15.75" customHeight="1" spans="1:26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ht="15.75" customHeight="1" spans="1:26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t="15.75" customHeight="1" spans="1:26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ht="15.75" customHeight="1" spans="1:26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t="15.75" customHeight="1" spans="1:26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ht="15.75" customHeight="1" spans="1:26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t="15.75" customHeight="1" spans="1:26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ht="15.75" customHeight="1" spans="1:26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t="15.75" customHeight="1" spans="1:26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ht="15.75" customHeight="1" spans="1:26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t="15.75" customHeight="1" spans="1:26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ht="15.75" customHeight="1" spans="1:26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t="15.75" customHeight="1" spans="1:26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ht="15.75" customHeight="1" spans="1:26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t="15.75" customHeight="1" spans="1:26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ht="15.75" customHeight="1" spans="1:26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t="15.75" customHeight="1" spans="1:26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ht="15.75" customHeight="1" spans="1:26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t="15.75" customHeight="1" spans="1:26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ht="15.75" customHeight="1" spans="1:26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t="15.75" customHeight="1" spans="1:26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ht="15.75" customHeight="1" spans="1:26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t="15.75" customHeight="1" spans="1:26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ht="15.75" customHeight="1" spans="1:26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t="15.75" customHeight="1" spans="1:26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ht="15.75" customHeight="1" spans="1:26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t="15.75" customHeight="1" spans="1:26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ht="15.75" customHeight="1" spans="1:26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t="15.75" customHeight="1" spans="1:26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ht="15.75" customHeight="1" spans="1:26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t="15.75" customHeight="1" spans="1:26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ht="15.75" customHeight="1" spans="1:26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t="15.75" customHeight="1" spans="1:26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ht="15.75" customHeight="1" spans="1:26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t="15.75" customHeight="1" spans="1:26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ht="15.75" customHeight="1" spans="1:26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t="15.75" customHeight="1" spans="1:26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ht="15.75" customHeight="1" spans="1:26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t="15.75" customHeight="1" spans="1:26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ht="15.75" customHeight="1" spans="1:26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t="15.75" customHeight="1" spans="1:26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ht="15.75" customHeight="1" spans="1:26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t="15.75" customHeight="1" spans="1:26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ht="15.75" customHeight="1" spans="1:26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t="15.75" customHeight="1" spans="1:26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ht="15.75" customHeight="1" spans="1:26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t="15.75" customHeight="1" spans="1:26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ht="15.75" customHeight="1" spans="1:26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t="15.75" customHeight="1" spans="1:26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ht="15.75" customHeight="1" spans="1:26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t="15.75" customHeight="1" spans="1:26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ht="15.75" customHeight="1" spans="1:26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t="15.75" customHeight="1" spans="1:26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ht="15.75" customHeight="1" spans="1:26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t="15.75" customHeight="1" spans="1:26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ht="15.75" customHeight="1" spans="1:26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t="15.75" customHeight="1" spans="1:26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ht="15.75" customHeight="1" spans="1:26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t="15.75" customHeight="1" spans="1:26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ht="15.75" customHeight="1" spans="1:26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t="15.75" customHeight="1" spans="1:26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ht="15.75" customHeight="1" spans="1:26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t="15.75" customHeight="1" spans="1:26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ht="15.75" customHeight="1" spans="1:26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t="15.75" customHeight="1" spans="1:26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ht="15.75" customHeight="1" spans="1:26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t="15.75" customHeight="1" spans="1:26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ht="15.75" customHeight="1" spans="1:26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t="15.75" customHeight="1" spans="1:26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ht="15.75" customHeight="1" spans="1:26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t="15.75" customHeight="1" spans="1:26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ht="15.75" customHeight="1" spans="1:26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t="15.75" customHeight="1" spans="1:26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ht="15.75" customHeight="1" spans="1:26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t="15.75" customHeight="1" spans="1:26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ht="15.75" customHeight="1" spans="1:26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t="15.75" customHeight="1" spans="1:26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ht="15.75" customHeight="1" spans="1:26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t="15.75" customHeight="1" spans="1:26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ht="15.75" customHeight="1" spans="1:26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t="15.75" customHeight="1" spans="1:26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ht="15.75" customHeight="1" spans="1:26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t="15.75" customHeight="1" spans="1:26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ht="15.75" customHeight="1" spans="1:26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t="15.75" customHeight="1" spans="1:26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ht="15.75" customHeight="1" spans="1:26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t="15.75" customHeight="1" spans="1:26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ht="15.75" customHeight="1" spans="1:26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t="15.75" customHeight="1" spans="1:26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ht="15.75" customHeight="1" spans="1:26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t="15.75" customHeight="1" spans="1:26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ht="15.75" customHeight="1" spans="1:26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t="15.75" customHeight="1" spans="1:26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ht="15.75" customHeight="1" spans="1:26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t="15.75" customHeight="1" spans="1:26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ht="15.75" customHeight="1" spans="1:26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t="15.75" customHeight="1" spans="1:26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ht="15.75" customHeight="1" spans="1:26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t="15.75" customHeight="1" spans="1:26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ht="15.75" customHeight="1" spans="1:26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t="15.75" customHeight="1" spans="1:26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ht="15.75" customHeight="1" spans="1:26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t="15.75" customHeight="1" spans="1:26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ht="15.75" customHeight="1" spans="1:26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t="15.75" customHeight="1" spans="1:26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ht="15.75" customHeight="1" spans="1:26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t="15.75" customHeight="1" spans="1:26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ht="15.75" customHeight="1" spans="1:26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t="15.75" customHeight="1" spans="1:26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ht="15.75" customHeight="1" spans="1:26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t="15.75" customHeight="1" spans="1:26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ht="15.75" customHeight="1" spans="1:26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t="15.75" customHeight="1" spans="1:26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ht="15.75" customHeight="1" spans="1:26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t="15.75" customHeight="1" spans="1:26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ht="15.75" customHeight="1" spans="1:26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t="15.75" customHeight="1" spans="1:26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ht="15.75" customHeight="1" spans="1:26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t="15.75" customHeight="1" spans="1:26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ht="15.75" customHeight="1" spans="1:26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t="15.75" customHeight="1" spans="1:26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ht="15.75" customHeight="1" spans="1:26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t="15.75" customHeight="1" spans="1:26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ht="15.75" customHeight="1" spans="1:26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t="15.75" customHeight="1" spans="1:26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ht="15.75" customHeight="1" spans="1:26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t="15.75" customHeight="1" spans="1:26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ht="15.75" customHeight="1" spans="1:26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t="15.75" customHeight="1" spans="1:26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ht="15.75" customHeight="1" spans="1:26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t="15.75" customHeight="1" spans="1:26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ht="15.75" customHeight="1" spans="1:26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t="15.75" customHeight="1" spans="1:26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ht="15.75" customHeight="1" spans="1:26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t="15.75" customHeight="1" spans="1:26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ht="15.75" customHeight="1" spans="1:26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t="15.75" customHeight="1" spans="1:26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ht="15.75" customHeight="1" spans="1:26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t="15.75" customHeight="1" spans="1:26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ht="15.75" customHeight="1" spans="1:26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t="15.75" customHeight="1" spans="1:26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ht="15.75" customHeight="1" spans="1:26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t="15.75" customHeight="1" spans="1:26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ht="15.75" customHeight="1" spans="1:26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t="15.75" customHeight="1" spans="1:26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ht="15.75" customHeight="1" spans="1:26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t="15.75" customHeight="1" spans="1:26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ht="15.75" customHeight="1" spans="1:26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t="15.75" customHeight="1" spans="1:26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ht="15.75" customHeight="1" spans="1:26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t="15.75" customHeight="1" spans="1:26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ht="15.75" customHeight="1" spans="1:26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t="15.75" customHeight="1" spans="1:26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ht="15.75" customHeight="1" spans="1:26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t="15.75" customHeight="1" spans="1:26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ht="15.75" customHeight="1" spans="1:26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t="15.75" customHeight="1" spans="1:26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ht="15.75" customHeight="1" spans="1:26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5.75" customHeight="1" spans="1:26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5.75" customHeight="1" spans="1:26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5.75" customHeight="1" spans="1:26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5.75" customHeight="1" spans="1:26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5.75" customHeight="1" spans="1:26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5.75" customHeight="1" spans="1:26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5.75" customHeight="1" spans="1:26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5.75" customHeight="1" spans="1:26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5.75" customHeight="1" spans="1:26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5.75" customHeight="1" spans="1:26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5.75" customHeight="1" spans="1:26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5.75" customHeight="1" spans="1:26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5.75" customHeight="1" spans="1:26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5.75" customHeight="1" spans="1:26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5.75" customHeight="1" spans="1:26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5.75" customHeight="1" spans="1:26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5.75" customHeight="1" spans="1:26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5.75" customHeight="1" spans="1:26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5.75" customHeight="1" spans="1:26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5.75" customHeight="1" spans="1:26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5.75" customHeight="1" spans="1:26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5.75" customHeight="1" spans="1:26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5.75" customHeight="1" spans="1:26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5.75" customHeight="1" spans="1:26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5.75" customHeight="1" spans="1:26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5.75" customHeight="1" spans="1:26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5.75" customHeight="1" spans="1:26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5.75" customHeight="1" spans="1:26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5.75" customHeight="1" spans="1:26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5.75" customHeight="1" spans="1:26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5.75" customHeight="1" spans="1:26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5.75" customHeight="1" spans="1:26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5.75" customHeight="1" spans="1:26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5.75" customHeight="1" spans="1:26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5.75" customHeight="1" spans="1:26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5.75" customHeight="1" spans="1:26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5.75" customHeight="1" spans="1:26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5.75" customHeight="1" spans="1:26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5.75" customHeight="1" spans="1:26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5.75" customHeight="1" spans="1:26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5.75" customHeight="1" spans="1:26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5.75" customHeight="1" spans="1:26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5.75" customHeight="1" spans="1:26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5.75" customHeight="1" spans="1:26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5.75" customHeight="1" spans="1:26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5.75" customHeight="1" spans="1:26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5.75" customHeight="1" spans="1:26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5.75" customHeight="1" spans="1:26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5.75" customHeight="1" spans="1:26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5.75" customHeight="1" spans="1:26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5.75" customHeight="1" spans="1:26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5.75" customHeight="1" spans="1:26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5.75" customHeight="1" spans="1:26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5.75" customHeight="1" spans="1:26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5.75" customHeight="1" spans="1:26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5.75" customHeight="1" spans="1:26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5.75" customHeight="1" spans="1:26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5.75" customHeight="1" spans="1:26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5.75" customHeight="1" spans="1:26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5.75" customHeight="1" spans="1:26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5.75" customHeight="1" spans="1:26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5.75" customHeight="1" spans="1:26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5.75" customHeight="1" spans="1:26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5.75" customHeight="1" spans="1:26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5.75" customHeight="1" spans="1:26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5.75" customHeight="1" spans="1:26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5.75" customHeight="1" spans="1:26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5.75" customHeight="1" spans="1:26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5.75" customHeight="1" spans="1:26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5.75" customHeight="1" spans="1:26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5.75" customHeight="1" spans="1:26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5.75" customHeight="1" spans="1:26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5.75" customHeight="1" spans="1:26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5.75" customHeight="1" spans="1:26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5.75" customHeight="1" spans="1:26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5.75" customHeight="1" spans="1:26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5.75" customHeight="1" spans="1:26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5.75" customHeight="1" spans="1:26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5.75" customHeight="1" spans="1:26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5.75" customHeight="1" spans="1:26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5.75" customHeight="1" spans="1:26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5.75" customHeight="1" spans="1:26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5.75" customHeight="1" spans="1:26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5.75" customHeight="1" spans="1:26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5.75" customHeight="1" spans="1:26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5.75" customHeight="1" spans="1:26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5.75" customHeight="1" spans="1:26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5.75" customHeight="1" spans="1:26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5.75" customHeight="1" spans="1:26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5.75" customHeight="1" spans="1:26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5.75" customHeight="1" spans="1:26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5.75" customHeight="1" spans="1:26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5.75" customHeight="1" spans="1:26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5.75" customHeight="1" spans="1:26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5.75" customHeight="1" spans="1:26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5.75" customHeight="1" spans="1:26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5.75" customHeight="1" spans="1:26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5.75" customHeight="1" spans="1:26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5.75" customHeight="1" spans="1:26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5.75" customHeight="1" spans="1:26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5.75" customHeight="1" spans="1:26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5.75" customHeight="1" spans="1:26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5.75" customHeight="1" spans="1:26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5.75" customHeight="1" spans="1:26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5.75" customHeight="1" spans="1:26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5.75" customHeight="1" spans="1:26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5.75" customHeight="1" spans="1:26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5.75" customHeight="1" spans="1:26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5.75" customHeight="1" spans="1:26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5.75" customHeight="1" spans="1:26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5.75" customHeight="1" spans="1:26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5.75" customHeight="1" spans="1:26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5.75" customHeight="1" spans="1:26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5.75" customHeight="1" spans="1:26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5.75" customHeight="1" spans="1:26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5.75" customHeight="1" spans="1:26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5.75" customHeight="1" spans="1:26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5.75" customHeight="1" spans="1:26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5.75" customHeight="1" spans="1:26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5.75" customHeight="1" spans="1:26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5.75" customHeight="1" spans="1:26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5.75" customHeight="1" spans="1:26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5.75" customHeight="1" spans="1:26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5.75" customHeight="1" spans="1:26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5.75" customHeight="1" spans="1:26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5.75" customHeight="1" spans="1:26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5.75" customHeight="1" spans="1:26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5.75" customHeight="1" spans="1:26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5.75" customHeight="1" spans="1:26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5.75" customHeight="1" spans="1:26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5.75" customHeight="1" spans="1:26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5.75" customHeight="1" spans="1:26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5.75" customHeight="1" spans="1:26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5.75" customHeight="1" spans="1:26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5.75" customHeight="1" spans="1:26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5.75" customHeight="1" spans="1:26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5.75" customHeight="1" spans="1:26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5.75" customHeight="1" spans="1:26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5.75" customHeight="1" spans="1:26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5.75" customHeight="1" spans="1:26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5.75" customHeight="1" spans="1:26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5.75" customHeight="1" spans="1:26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5.75" customHeight="1" spans="1:26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5.75" customHeight="1" spans="1:26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5.75" customHeight="1" spans="1:26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5.75" customHeight="1" spans="1:26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5.75" customHeight="1" spans="1:26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5.75" customHeight="1" spans="1:26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5.75" customHeight="1" spans="1:26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5.75" customHeight="1" spans="1:26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5.75" customHeight="1" spans="1:26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5.75" customHeight="1" spans="1:26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5.75" customHeight="1" spans="1:26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5.75" customHeight="1" spans="1:26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5.75" customHeight="1" spans="1:26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5.75" customHeight="1" spans="1:26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5.75" customHeight="1" spans="1:26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5.75" customHeight="1" spans="1:26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5.75" customHeight="1" spans="1:26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5.75" customHeight="1" spans="1:26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5.75" customHeight="1" spans="1:26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5.75" customHeight="1" spans="1:26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5.75" customHeight="1" spans="1:26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5.75" customHeight="1" spans="1:26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5.75" customHeight="1" spans="1:26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5.75" customHeight="1" spans="1:26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5.75" customHeight="1" spans="1:26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5.75" customHeight="1" spans="1:26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5.75" customHeight="1" spans="1:26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5.75" customHeight="1" spans="1:26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5.75" customHeight="1" spans="1:26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5.75" customHeight="1" spans="1:26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5.75" customHeight="1" spans="1:26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5.75" customHeight="1" spans="1:26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5.75" customHeight="1" spans="1:26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5.75" customHeight="1" spans="1:26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5.75" customHeight="1" spans="1:26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5.75" customHeight="1" spans="1:26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5.75" customHeight="1" spans="1:26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5.75" customHeight="1" spans="1:26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5.75" customHeight="1" spans="1:26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5.75" customHeight="1" spans="1:26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5.75" customHeight="1" spans="1:26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5.75" customHeight="1" spans="1:26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5.75" customHeight="1" spans="1:26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5.75" customHeight="1" spans="1:26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5.75" customHeight="1" spans="1:26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5.75" customHeight="1" spans="1:26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5.75" customHeight="1" spans="1:26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5.75" customHeight="1" spans="1:26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5.75" customHeight="1" spans="1:26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5.75" customHeight="1" spans="1:26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5.75" customHeight="1" spans="1:26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5.75" customHeight="1" spans="1:26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5.75" customHeight="1" spans="1:26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5.75" customHeight="1" spans="1:26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5.75" customHeight="1" spans="1:26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5.75" customHeight="1" spans="1:26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5.75" customHeight="1" spans="1:26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5.75" customHeight="1" spans="1:26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5.75" customHeight="1" spans="1:26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5.75" customHeight="1" spans="1:26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5.75" customHeight="1" spans="1:26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5.75" customHeight="1" spans="1:26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5.75" customHeight="1" spans="1:26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5.75" customHeight="1" spans="1:26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5.75" customHeight="1" spans="1:26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5.75" customHeight="1" spans="1:26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5.75" customHeight="1" spans="1:26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5.75" customHeight="1" spans="1:26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5.75" customHeight="1" spans="1:26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5.75" customHeight="1" spans="1:26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5.75" customHeight="1" spans="1:26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5.75" customHeight="1" spans="1:26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t="15.75" customHeight="1" spans="1:26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ht="15.75" customHeight="1" spans="1:26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t="15.75" customHeight="1" spans="1:26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ht="15.75" customHeight="1" spans="1:26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t="15.75" customHeight="1" spans="1:26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ht="15.75" customHeight="1" spans="1:26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t="15.75" customHeight="1" spans="1:26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ht="15.75" customHeight="1" spans="1:26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t="15.75" customHeight="1" spans="1:26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ht="15.75" customHeight="1" spans="1:26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t="15.75" customHeight="1" spans="1:26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ht="15.75" customHeight="1" spans="1:26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t="15.75" customHeight="1" spans="1:26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ht="15.75" customHeight="1" spans="1:26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2">
    <mergeCell ref="A42:B42"/>
    <mergeCell ref="A51:B51"/>
  </mergeCells>
  <pageMargins left="0.7" right="0.7" top="0.75" bottom="0.75" header="0" footer="0"/>
  <pageSetup paperSize="1" orientation="landscape"/>
  <headerFooter>
    <oddFooter>&amp;L&amp;F&amp;R&amp;D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2.6272727272727" defaultRowHeight="15" customHeight="1"/>
  <cols>
    <col min="1" max="1" width="10.6272727272727" customWidth="1"/>
    <col min="2" max="2" width="35" customWidth="1"/>
    <col min="3" max="3" width="22" customWidth="1"/>
    <col min="4" max="5" width="15.1272727272727" customWidth="1"/>
    <col min="6" max="7" width="10.6272727272727" customWidth="1"/>
    <col min="8" max="26" width="10" customWidth="1"/>
  </cols>
  <sheetData>
    <row r="1" ht="25.5" customHeight="1" spans="1:26">
      <c r="A1" s="30" t="s">
        <v>59</v>
      </c>
      <c r="B1" s="31"/>
      <c r="C1" s="32" t="s">
        <v>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ht="14.5" spans="1:26">
      <c r="A2" s="34"/>
      <c r="B2" s="34"/>
      <c r="C2" s="35"/>
      <c r="D2" s="35"/>
      <c r="E2" s="35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15.25" spans="1:26">
      <c r="A3" s="37" t="s">
        <v>2</v>
      </c>
      <c r="B3" s="37" t="s">
        <v>3</v>
      </c>
      <c r="C3" s="37" t="s">
        <v>60</v>
      </c>
      <c r="D3" s="37" t="s">
        <v>55</v>
      </c>
      <c r="E3" s="37" t="s">
        <v>61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14.5" spans="1:26">
      <c r="A4" s="34"/>
      <c r="B4" s="38" t="s">
        <v>7</v>
      </c>
      <c r="C4" s="35"/>
      <c r="D4" s="35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14.5" spans="1:26">
      <c r="A5" s="39">
        <v>3000</v>
      </c>
      <c r="B5" s="39" t="s">
        <v>8</v>
      </c>
      <c r="C5" s="41">
        <v>1512270</v>
      </c>
      <c r="D5" s="41">
        <f>1232000+205870</f>
        <v>1437870</v>
      </c>
      <c r="E5" s="76">
        <v>1392477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ht="14.5" spans="1:26">
      <c r="A6" s="43">
        <v>3002</v>
      </c>
      <c r="B6" s="43" t="s">
        <v>9</v>
      </c>
      <c r="C6" s="45">
        <v>58679</v>
      </c>
      <c r="D6" s="45">
        <v>10000</v>
      </c>
      <c r="E6" s="46">
        <v>56893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14.5" spans="1:26">
      <c r="A7" s="43">
        <v>3401</v>
      </c>
      <c r="B7" s="43" t="s">
        <v>10</v>
      </c>
      <c r="C7" s="45">
        <v>0</v>
      </c>
      <c r="D7" s="45">
        <v>0</v>
      </c>
      <c r="E7" s="46">
        <v>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4.5" spans="1:26">
      <c r="A8" s="43">
        <v>3703</v>
      </c>
      <c r="B8" s="43" t="s">
        <v>57</v>
      </c>
      <c r="C8" s="45">
        <v>0</v>
      </c>
      <c r="D8" s="45">
        <v>0</v>
      </c>
      <c r="E8" s="46">
        <v>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4.5" spans="1:26">
      <c r="A9" s="43">
        <v>3900</v>
      </c>
      <c r="B9" s="43" t="s">
        <v>11</v>
      </c>
      <c r="C9" s="45">
        <v>6000</v>
      </c>
      <c r="D9" s="45">
        <v>6000</v>
      </c>
      <c r="E9" s="46">
        <v>5460</v>
      </c>
      <c r="F9" s="36"/>
      <c r="G9" s="47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5.25" spans="1:26">
      <c r="A10" s="34"/>
      <c r="B10" s="48" t="s">
        <v>12</v>
      </c>
      <c r="C10" s="50">
        <f t="shared" ref="C10:E10" si="0">SUM(C5:C9)</f>
        <v>1576949</v>
      </c>
      <c r="D10" s="50">
        <f t="shared" si="0"/>
        <v>1453870</v>
      </c>
      <c r="E10" s="77">
        <f t="shared" si="0"/>
        <v>1454830</v>
      </c>
      <c r="F10" s="36"/>
      <c r="G10" s="52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5.25" spans="1:26">
      <c r="A11" s="34"/>
      <c r="B11" s="53"/>
      <c r="C11" s="53"/>
      <c r="D11" s="53"/>
      <c r="E11" s="53"/>
      <c r="F11" s="36"/>
      <c r="G11" s="52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4.5" spans="1:26">
      <c r="A12" s="34"/>
      <c r="B12" s="53"/>
      <c r="C12" s="53"/>
      <c r="D12" s="53"/>
      <c r="E12" s="53"/>
      <c r="F12" s="36"/>
      <c r="G12" s="52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4.5" spans="1:26">
      <c r="A13" s="34"/>
      <c r="B13" s="54"/>
      <c r="C13" s="55"/>
      <c r="D13" s="56"/>
      <c r="E13" s="5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4.5" spans="1:26">
      <c r="A14" s="34"/>
      <c r="B14" s="54"/>
      <c r="C14" s="55"/>
      <c r="D14" s="56"/>
      <c r="E14" s="5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4.5" spans="1:26">
      <c r="A15" s="34"/>
      <c r="B15" s="38" t="s">
        <v>17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14.5" spans="1:26">
      <c r="A16" s="34">
        <v>5000</v>
      </c>
      <c r="B16" s="78" t="s">
        <v>18</v>
      </c>
      <c r="C16" s="35">
        <v>460000</v>
      </c>
      <c r="D16" s="35">
        <v>578130</v>
      </c>
      <c r="E16" s="36">
        <v>441399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14.5" spans="1:26">
      <c r="A17" s="43">
        <v>5002</v>
      </c>
      <c r="B17" s="43" t="s">
        <v>19</v>
      </c>
      <c r="C17" s="45">
        <v>250000</v>
      </c>
      <c r="D17" s="45">
        <v>247999</v>
      </c>
      <c r="E17" s="45">
        <v>73318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14.5" spans="1:26">
      <c r="A18" s="43">
        <v>5400</v>
      </c>
      <c r="B18" s="43" t="s">
        <v>23</v>
      </c>
      <c r="C18" s="45">
        <v>20000</v>
      </c>
      <c r="D18" s="45">
        <v>2000</v>
      </c>
      <c r="E18" s="45">
        <v>5214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14.5" spans="1:26">
      <c r="A19" s="43">
        <v>6500</v>
      </c>
      <c r="B19" s="43" t="s">
        <v>25</v>
      </c>
      <c r="C19" s="45">
        <v>30000</v>
      </c>
      <c r="D19" s="45">
        <v>30000</v>
      </c>
      <c r="E19" s="45">
        <v>43243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4.5" spans="1:26">
      <c r="A20" s="43">
        <v>6550</v>
      </c>
      <c r="B20" s="43" t="s">
        <v>27</v>
      </c>
      <c r="C20" s="45">
        <v>100000</v>
      </c>
      <c r="D20" s="45">
        <v>100000</v>
      </c>
      <c r="E20" s="45">
        <v>85079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5.75" customHeight="1" spans="1:26">
      <c r="A21" s="43">
        <v>6551</v>
      </c>
      <c r="B21" s="43" t="s">
        <v>28</v>
      </c>
      <c r="C21" s="45">
        <v>12000</v>
      </c>
      <c r="D21" s="45">
        <v>12000</v>
      </c>
      <c r="E21" s="45">
        <v>12778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5.75" customHeight="1" spans="1:26">
      <c r="A22" s="43">
        <v>6700</v>
      </c>
      <c r="B22" s="43" t="s">
        <v>29</v>
      </c>
      <c r="C22" s="45">
        <v>50000</v>
      </c>
      <c r="D22" s="45">
        <v>70000</v>
      </c>
      <c r="E22" s="45">
        <v>22632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5.75" customHeight="1" spans="1:26">
      <c r="A23" s="43">
        <v>6800</v>
      </c>
      <c r="B23" s="43" t="s">
        <v>30</v>
      </c>
      <c r="C23" s="45">
        <v>20000</v>
      </c>
      <c r="D23" s="45">
        <v>20000</v>
      </c>
      <c r="E23" s="45">
        <v>9712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5.75" customHeight="1" spans="1:26">
      <c r="A24" s="43">
        <v>6840</v>
      </c>
      <c r="B24" s="43" t="s">
        <v>32</v>
      </c>
      <c r="C24" s="45">
        <v>3000</v>
      </c>
      <c r="D24" s="45">
        <v>3000</v>
      </c>
      <c r="E24" s="45">
        <v>2438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5.75" customHeight="1" spans="1:26">
      <c r="A25" s="43">
        <v>6850</v>
      </c>
      <c r="B25" s="43" t="s">
        <v>33</v>
      </c>
      <c r="C25" s="45">
        <v>80000</v>
      </c>
      <c r="D25" s="45">
        <v>130000</v>
      </c>
      <c r="E25" s="45">
        <v>84637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5.75" customHeight="1" spans="1:26">
      <c r="A26" s="43">
        <v>6860</v>
      </c>
      <c r="B26" s="43" t="s">
        <v>34</v>
      </c>
      <c r="C26" s="45">
        <v>75000</v>
      </c>
      <c r="D26" s="45">
        <v>90000</v>
      </c>
      <c r="E26" s="45">
        <v>18320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5.75" customHeight="1" spans="1:26">
      <c r="A27" s="43">
        <v>6900</v>
      </c>
      <c r="B27" s="43" t="s">
        <v>35</v>
      </c>
      <c r="C27" s="45">
        <v>40000</v>
      </c>
      <c r="D27" s="45">
        <v>50000</v>
      </c>
      <c r="E27" s="45">
        <v>20853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5.75" customHeight="1" spans="1:26">
      <c r="A28" s="43">
        <v>6901</v>
      </c>
      <c r="B28" s="43" t="s">
        <v>36</v>
      </c>
      <c r="C28" s="45">
        <v>1000</v>
      </c>
      <c r="D28" s="45">
        <v>1000</v>
      </c>
      <c r="E28" s="45">
        <v>695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5.75" customHeight="1" spans="1:26">
      <c r="A29" s="43">
        <v>7100</v>
      </c>
      <c r="B29" s="43" t="s">
        <v>37</v>
      </c>
      <c r="C29" s="45">
        <v>20000</v>
      </c>
      <c r="D29" s="45">
        <v>20000</v>
      </c>
      <c r="E29" s="45">
        <v>4571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5.75" customHeight="1" spans="1:26">
      <c r="A30" s="43">
        <v>7300</v>
      </c>
      <c r="B30" s="43" t="s">
        <v>38</v>
      </c>
      <c r="C30" s="45">
        <v>5000</v>
      </c>
      <c r="D30" s="45">
        <v>5000</v>
      </c>
      <c r="E30" s="45">
        <v>6461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5.75" customHeight="1" spans="1:26">
      <c r="A31" s="43">
        <v>7600</v>
      </c>
      <c r="B31" s="43" t="s">
        <v>62</v>
      </c>
      <c r="C31" s="45">
        <v>40000</v>
      </c>
      <c r="D31" s="45">
        <v>50000</v>
      </c>
      <c r="E31" s="45">
        <v>27289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5.75" customHeight="1" spans="1:26">
      <c r="A32" s="43">
        <v>7704</v>
      </c>
      <c r="B32" s="43" t="s">
        <v>40</v>
      </c>
      <c r="C32" s="35">
        <v>50000</v>
      </c>
      <c r="D32" s="45">
        <v>50000</v>
      </c>
      <c r="E32" s="45">
        <v>15814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5.75" customHeight="1" spans="1:26">
      <c r="A33" s="43">
        <v>7705</v>
      </c>
      <c r="B33" s="43" t="s">
        <v>41</v>
      </c>
      <c r="C33" s="45">
        <v>150000</v>
      </c>
      <c r="D33" s="45">
        <v>150000</v>
      </c>
      <c r="E33" s="45">
        <v>142380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5.75" customHeight="1" spans="1:26">
      <c r="A34" s="43">
        <v>7710</v>
      </c>
      <c r="B34" s="43" t="s">
        <v>63</v>
      </c>
      <c r="C34" s="45">
        <v>5000</v>
      </c>
      <c r="D34" s="45"/>
      <c r="E34" s="45">
        <v>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5.75" customHeight="1" spans="1:26">
      <c r="A35" s="43">
        <v>7711</v>
      </c>
      <c r="B35" s="43" t="s">
        <v>64</v>
      </c>
      <c r="C35" s="45">
        <v>5000</v>
      </c>
      <c r="D35" s="45"/>
      <c r="E35" s="45">
        <v>0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5.75" customHeight="1" spans="1:26">
      <c r="A36" s="43">
        <v>7712</v>
      </c>
      <c r="B36" s="43" t="s">
        <v>65</v>
      </c>
      <c r="C36" s="45">
        <v>5000</v>
      </c>
      <c r="D36" s="45"/>
      <c r="E36" s="4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5.75" customHeight="1" spans="1:26">
      <c r="A37" s="43">
        <v>7713</v>
      </c>
      <c r="B37" s="43" t="s">
        <v>66</v>
      </c>
      <c r="C37" s="45">
        <v>5000</v>
      </c>
      <c r="D37" s="45"/>
      <c r="E37" s="45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5.75" customHeight="1" spans="1:26">
      <c r="A38" s="34"/>
      <c r="B38" s="48" t="s">
        <v>45</v>
      </c>
      <c r="C38" s="63">
        <f t="shared" ref="C38:E38" si="1">SUM(C16:C37)</f>
        <v>1426000</v>
      </c>
      <c r="D38" s="79">
        <f t="shared" si="1"/>
        <v>1609129</v>
      </c>
      <c r="E38" s="79">
        <f t="shared" si="1"/>
        <v>1016833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5.75" customHeight="1" spans="1:26">
      <c r="A39" s="34"/>
      <c r="B39" s="34"/>
      <c r="C39" s="35"/>
      <c r="D39" s="35"/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5.75" customHeight="1" spans="1:26">
      <c r="A40" s="66" t="s">
        <v>46</v>
      </c>
      <c r="C40" s="68">
        <f t="shared" ref="C40:E40" si="2">-C38+C10</f>
        <v>150949</v>
      </c>
      <c r="D40" s="68">
        <f t="shared" si="2"/>
        <v>-155259</v>
      </c>
      <c r="E40" s="68">
        <f t="shared" si="2"/>
        <v>437997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5.75" customHeight="1" spans="1:26">
      <c r="A41" s="34"/>
      <c r="B41" s="34"/>
      <c r="C41" s="34"/>
      <c r="D41" s="35"/>
      <c r="E41" s="35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5.75" customHeight="1" spans="1:26">
      <c r="A42" s="34"/>
      <c r="B42" s="36"/>
      <c r="C42" s="34"/>
      <c r="D42" s="35"/>
      <c r="E42" s="35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5.75" customHeight="1" spans="1:26">
      <c r="A43" s="34"/>
      <c r="B43" s="34" t="s">
        <v>47</v>
      </c>
      <c r="C43" s="34"/>
      <c r="D43" s="35"/>
      <c r="E43" s="35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5.75" customHeight="1" spans="1:26">
      <c r="A44" s="34">
        <v>8040</v>
      </c>
      <c r="B44" s="34" t="s">
        <v>48</v>
      </c>
      <c r="C44" s="35">
        <v>3000</v>
      </c>
      <c r="D44" s="35">
        <v>3000</v>
      </c>
      <c r="E44" s="35">
        <v>0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5.75" customHeight="1" spans="1:26">
      <c r="A45" s="34">
        <v>8140</v>
      </c>
      <c r="B45" s="34" t="s">
        <v>50</v>
      </c>
      <c r="C45" s="35">
        <v>0</v>
      </c>
      <c r="D45" s="35">
        <v>0</v>
      </c>
      <c r="E45" s="35">
        <v>214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5.75" customHeight="1" spans="1:26">
      <c r="A46" s="34"/>
      <c r="B46" s="34" t="s">
        <v>51</v>
      </c>
      <c r="C46" s="35">
        <f>C44+C45</f>
        <v>3000</v>
      </c>
      <c r="D46" s="35">
        <v>3000</v>
      </c>
      <c r="E46" s="35">
        <f>E44+E45</f>
        <v>214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5.75" customHeight="1" spans="1:26">
      <c r="A47" s="34"/>
      <c r="B47" s="34"/>
      <c r="C47" s="35"/>
      <c r="D47" s="35"/>
      <c r="E47" s="35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5.75" customHeight="1" spans="1:26">
      <c r="A48" s="34" t="s">
        <v>52</v>
      </c>
      <c r="B48" s="34"/>
      <c r="C48" s="35">
        <f>C40+C44</f>
        <v>153949</v>
      </c>
      <c r="D48" s="35"/>
      <c r="E48" s="35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5.75" customHeight="1" spans="1:26">
      <c r="A49" s="66"/>
      <c r="C49" s="35"/>
      <c r="D49" s="35"/>
      <c r="E49" s="35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5.75" customHeight="1" spans="1:26">
      <c r="A50" s="75"/>
      <c r="B50" s="36"/>
      <c r="C50" s="35"/>
      <c r="D50" s="35"/>
      <c r="E50" s="35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5.75" customHeight="1" spans="1:26">
      <c r="A51" s="36"/>
      <c r="B51" s="36"/>
      <c r="C51" s="35"/>
      <c r="D51" s="35"/>
      <c r="E51" s="35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5.75" customHeight="1" spans="1:26">
      <c r="A52" s="36"/>
      <c r="B52" s="36"/>
      <c r="C52" s="35"/>
      <c r="D52" s="35"/>
      <c r="E52" s="35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5.75" customHeight="1" spans="1:26">
      <c r="A53" s="36"/>
      <c r="B53" s="36"/>
      <c r="C53" s="35"/>
      <c r="D53" s="35"/>
      <c r="E53" s="35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5.75" customHeight="1" spans="1:26">
      <c r="A54" s="36"/>
      <c r="B54" s="36"/>
      <c r="C54" s="35"/>
      <c r="D54" s="35"/>
      <c r="E54" s="35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5.75" customHeight="1" spans="1:26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5.75" customHeight="1" spans="1:26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5.75" customHeight="1" spans="1:26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15.75" customHeight="1" spans="1:26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5.75" customHeight="1" spans="1:26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5.75" customHeight="1" spans="1:26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5.75" customHeight="1" spans="1:26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5.75" customHeight="1" spans="1:26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5.75" customHeight="1" spans="1:26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15.75" customHeight="1" spans="1:26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15.75" customHeight="1" spans="1:26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15.75" customHeight="1" spans="1:26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5.75" customHeight="1" spans="1:26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5.75" customHeight="1" spans="1:26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5.75" customHeight="1" spans="1:26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5.75" customHeight="1" spans="1:26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5.75" customHeight="1" spans="1:26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5.75" customHeight="1" spans="1:26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5.75" customHeight="1" spans="1:26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5.75" customHeight="1" spans="1:26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5.75" customHeight="1" spans="1:26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5.75" customHeight="1" spans="1:26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5.75" customHeight="1" spans="1:26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5.75" customHeight="1" spans="1:26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5.75" customHeight="1" spans="1:26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5.75" customHeight="1" spans="1:26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15.75" customHeight="1" spans="1:26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5.75" customHeight="1" spans="1:26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5.75" customHeight="1" spans="1:26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5.75" customHeight="1" spans="1:26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5.75" customHeight="1" spans="1:26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5.75" customHeight="1" spans="1:26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15.75" customHeight="1" spans="1:26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15.75" customHeight="1" spans="1:26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15.75" customHeight="1" spans="1:26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15.75" customHeight="1" spans="1:26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15.75" customHeight="1" spans="1:26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15.75" customHeight="1" spans="1:26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15.75" customHeight="1" spans="1:26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15.75" customHeight="1" spans="1:26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15.75" customHeight="1" spans="1:26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15.75" customHeight="1" spans="1:26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15.75" customHeight="1" spans="1:26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15.75" customHeight="1" spans="1:26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15.75" customHeight="1" spans="1:26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15.75" customHeight="1" spans="1:26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15.75" customHeight="1" spans="1:26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15.75" customHeight="1" spans="1:26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15.75" customHeight="1" spans="1:26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15.75" customHeight="1" spans="1:26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15.75" customHeight="1" spans="1:26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15.75" customHeight="1" spans="1:26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15.75" customHeight="1" spans="1:26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15.75" customHeight="1" spans="1:26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15.75" customHeight="1" spans="1:26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15.75" customHeight="1" spans="1:26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15.75" customHeight="1" spans="1:26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15.75" customHeight="1" spans="1:26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15.75" customHeight="1" spans="1:26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15.75" customHeight="1" spans="1:26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15.75" customHeight="1" spans="1:26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15.75" customHeight="1" spans="1:26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15.75" customHeight="1" spans="1:26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15.75" customHeight="1" spans="1:26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15.75" customHeight="1" spans="1:26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15.75" customHeight="1" spans="1:26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15.75" customHeight="1" spans="1:26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15.75" customHeight="1" spans="1:26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15.75" customHeight="1" spans="1:26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15.75" customHeight="1" spans="1:26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15.75" customHeight="1" spans="1:26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15.75" customHeight="1" spans="1:26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15.75" customHeight="1" spans="1:26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15.75" customHeight="1" spans="1:26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15.75" customHeight="1" spans="1:26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15.75" customHeight="1" spans="1:26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15.75" customHeight="1" spans="1:26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15.75" customHeight="1" spans="1:26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15.75" customHeight="1" spans="1:26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15.75" customHeight="1" spans="1:26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15.75" customHeight="1" spans="1:26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15.75" customHeight="1" spans="1:26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15.75" customHeight="1" spans="1:26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15.75" customHeight="1" spans="1:26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15.75" customHeight="1" spans="1:26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15.75" customHeight="1" spans="1:26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15.75" customHeight="1" spans="1:26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ht="15.75" customHeight="1" spans="1:26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ht="15.75" customHeight="1" spans="1:26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ht="15.75" customHeight="1" spans="1:26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ht="15.75" customHeight="1" spans="1:26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ht="15.75" customHeight="1" spans="1:26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ht="15.75" customHeight="1" spans="1:26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ht="15.75" customHeight="1" spans="1:26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ht="15.75" customHeight="1" spans="1:26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ht="15.75" customHeight="1" spans="1:26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ht="15.75" customHeight="1" spans="1:26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ht="15.75" customHeight="1" spans="1:26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ht="15.75" customHeight="1" spans="1:26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ht="15.75" customHeight="1" spans="1:26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ht="15.75" customHeight="1" spans="1:26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ht="15.75" customHeight="1" spans="1:26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ht="15.75" customHeight="1" spans="1:26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ht="15.75" customHeight="1" spans="1:26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ht="15.75" customHeight="1" spans="1:26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ht="15.75" customHeight="1" spans="1:26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ht="15.75" customHeight="1" spans="1:26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ht="15.75" customHeight="1" spans="1:26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ht="15.75" customHeight="1" spans="1:26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ht="15.75" customHeight="1" spans="1:26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ht="15.75" customHeight="1" spans="1:26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ht="15.75" customHeight="1" spans="1:26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ht="15.75" customHeight="1" spans="1:26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ht="15.75" customHeight="1" spans="1:26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ht="15.75" customHeight="1" spans="1:26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ht="15.75" customHeight="1" spans="1:26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ht="15.75" customHeight="1" spans="1:26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ht="15.75" customHeight="1" spans="1:26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ht="15.75" customHeight="1" spans="1:26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ht="15.75" customHeight="1" spans="1:26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ht="15.75" customHeight="1" spans="1:26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ht="15.75" customHeight="1" spans="1:26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ht="15.75" customHeight="1" spans="1:26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ht="15.75" customHeight="1" spans="1:26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ht="15.75" customHeight="1" spans="1:26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ht="15.75" customHeight="1" spans="1:26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ht="15.75" customHeight="1" spans="1:26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ht="15.75" customHeight="1" spans="1:26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ht="15.75" customHeight="1" spans="1:26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ht="15.75" customHeight="1" spans="1:26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ht="15.75" customHeight="1" spans="1:26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ht="15.75" customHeight="1" spans="1:26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ht="15.75" customHeight="1" spans="1:26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ht="15.75" customHeight="1" spans="1:26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ht="15.75" customHeight="1" spans="1:26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ht="15.75" customHeight="1" spans="1:26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ht="15.75" customHeight="1" spans="1:26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ht="15.75" customHeight="1" spans="1:26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ht="15.75" customHeight="1" spans="1:26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ht="15.75" customHeight="1" spans="1:26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ht="15.75" customHeight="1" spans="1:26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ht="15.75" customHeight="1" spans="1:26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ht="15.75" customHeight="1" spans="1:26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ht="15.75" customHeight="1" spans="1:26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ht="15.75" customHeight="1" spans="1:26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ht="15.75" customHeight="1" spans="1:26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ht="15.75" customHeight="1" spans="1:26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ht="15.75" customHeight="1" spans="1:26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t="15.75" customHeight="1" spans="1:26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ht="15.75" customHeight="1" spans="1:26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ht="15.75" customHeight="1" spans="1:26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ht="15.75" customHeight="1" spans="1:26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t="15.75" customHeight="1" spans="1:26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ht="15.75" customHeight="1" spans="1:26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t="15.75" customHeight="1" spans="1:26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ht="15.75" customHeight="1" spans="1:26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t="15.75" customHeight="1" spans="1:26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ht="15.75" customHeight="1" spans="1:26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t="15.75" customHeight="1" spans="1:26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ht="15.75" customHeight="1" spans="1:26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t="15.75" customHeight="1" spans="1:26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ht="15.75" customHeight="1" spans="1:26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t="15.75" customHeight="1" spans="1:26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ht="15.75" customHeight="1" spans="1:26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ht="15.75" customHeight="1" spans="1:26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ht="15.75" customHeight="1" spans="1:26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t="15.75" customHeight="1" spans="1:26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ht="15.75" customHeight="1" spans="1:26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t="15.75" customHeight="1" spans="1:26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ht="15.75" customHeight="1" spans="1:26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t="15.75" customHeight="1" spans="1:26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5.75" customHeight="1" spans="1:26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5.75" customHeight="1" spans="1:26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5.75" customHeight="1" spans="1:26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t="15.75" customHeight="1" spans="1:26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ht="15.75" customHeight="1" spans="1:26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t="15.75" customHeight="1" spans="1:26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ht="15.75" customHeight="1" spans="1:26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t="15.75" customHeight="1" spans="1:26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ht="15.75" customHeight="1" spans="1:26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ht="15.75" customHeight="1" spans="1:26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ht="15.75" customHeight="1" spans="1:26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ht="15.75" customHeight="1" spans="1:26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ht="15.75" customHeight="1" spans="1:26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ht="15.75" customHeight="1" spans="1:26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ht="15.75" customHeight="1" spans="1:26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ht="15.75" customHeight="1" spans="1:26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ht="15.75" customHeight="1" spans="1:26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ht="15.75" customHeight="1" spans="1:26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ht="15.75" customHeight="1" spans="1:26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ht="15.75" customHeight="1" spans="1:26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ht="15.75" customHeight="1" spans="1:26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ht="15.75" customHeight="1" spans="1:26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ht="15.75" customHeight="1" spans="1:26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ht="15.75" customHeight="1" spans="1:26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ht="15.75" customHeight="1" spans="1:26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ht="15.75" customHeight="1" spans="1:26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ht="15.75" customHeight="1" spans="1:26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ht="15.75" customHeight="1" spans="1:26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ht="15.75" customHeight="1" spans="1:26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ht="15.75" customHeight="1" spans="1:26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ht="15.75" customHeight="1" spans="1:26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ht="15.75" customHeight="1" spans="1:26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ht="15.75" customHeight="1" spans="1:26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t="15.75" customHeight="1" spans="1:26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ht="15.75" customHeight="1" spans="1:26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t="15.75" customHeight="1" spans="1:26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ht="15.75" customHeight="1" spans="1:26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t="15.75" customHeight="1" spans="1:26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ht="15.75" customHeight="1" spans="1:26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t="15.75" customHeight="1" spans="1:26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ht="15.75" customHeight="1" spans="1:26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t="15.75" customHeight="1" spans="1:26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ht="15.75" customHeight="1" spans="1:26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t="15.75" customHeight="1" spans="1:26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ht="15.75" customHeight="1" spans="1:26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t="15.75" customHeight="1" spans="1:26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ht="15.75" customHeight="1" spans="1:26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t="15.75" customHeight="1" spans="1:26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ht="15.75" customHeight="1" spans="1:26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t="15.75" customHeight="1" spans="1:26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ht="15.75" customHeight="1" spans="1:26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t="15.75" customHeight="1" spans="1:26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ht="15.75" customHeight="1" spans="1:26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t="15.75" customHeight="1" spans="1:26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ht="15.75" customHeight="1" spans="1:26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t="15.75" customHeight="1" spans="1:26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ht="15.75" customHeight="1" spans="1:26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t="15.75" customHeight="1" spans="1:26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ht="15.75" customHeight="1" spans="1:26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t="15.75" customHeight="1" spans="1:26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ht="15.75" customHeight="1" spans="1:26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t="15.75" customHeight="1" spans="1:26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ht="15.75" customHeight="1" spans="1:26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t="15.75" customHeight="1" spans="1:26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ht="15.75" customHeight="1" spans="1:26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t="15.75" customHeight="1" spans="1:26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ht="15.75" customHeight="1" spans="1:26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t="15.75" customHeight="1" spans="1:26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ht="15.75" customHeight="1" spans="1:26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t="15.75" customHeight="1" spans="1:26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ht="15.75" customHeight="1" spans="1:26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t="15.75" customHeight="1" spans="1:26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ht="15.75" customHeight="1" spans="1:26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ht="15.75" customHeight="1" spans="1:26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ht="15.75" customHeight="1" spans="1:26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t="15.75" customHeight="1" spans="1:26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ht="15.75" customHeight="1" spans="1:26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t="15.75" customHeight="1" spans="1:26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ht="15.75" customHeight="1" spans="1:26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t="15.75" customHeight="1" spans="1:26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ht="15.75" customHeight="1" spans="1:26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t="15.75" customHeight="1" spans="1:26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ht="15.75" customHeight="1" spans="1:26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t="15.75" customHeight="1" spans="1:26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ht="15.75" customHeight="1" spans="1:26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t="15.75" customHeight="1" spans="1:26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ht="15.75" customHeight="1" spans="1:26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t="15.75" customHeight="1" spans="1:26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ht="15.75" customHeight="1" spans="1:26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t="15.75" customHeight="1" spans="1:26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ht="15.75" customHeight="1" spans="1:26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ht="15.75" customHeight="1" spans="1:26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ht="15.75" customHeight="1" spans="1:26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ht="15.75" customHeight="1" spans="1:26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ht="15.75" customHeight="1" spans="1:26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ht="15.75" customHeight="1" spans="1:26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ht="15.75" customHeight="1" spans="1:26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ht="15.75" customHeight="1" spans="1:26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ht="15.75" customHeight="1" spans="1:26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ht="15.75" customHeight="1" spans="1:26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ht="15.75" customHeight="1" spans="1:26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ht="15.75" customHeight="1" spans="1:26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ht="15.75" customHeight="1" spans="1:26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ht="15.75" customHeight="1" spans="1:26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ht="15.75" customHeight="1" spans="1:26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t="15.75" customHeight="1" spans="1:26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ht="15.75" customHeight="1" spans="1:26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t="15.75" customHeight="1" spans="1:26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ht="15.75" customHeight="1" spans="1:26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t="15.75" customHeight="1" spans="1:26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ht="15.75" customHeight="1" spans="1:26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t="15.75" customHeight="1" spans="1:26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ht="15.75" customHeight="1" spans="1:26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t="15.75" customHeight="1" spans="1:26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ht="15.75" customHeight="1" spans="1:26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t="15.75" customHeight="1" spans="1:26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ht="15.75" customHeight="1" spans="1:26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t="15.75" customHeight="1" spans="1:26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ht="15.75" customHeight="1" spans="1:26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t="15.75" customHeight="1" spans="1:26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ht="15.75" customHeight="1" spans="1:26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t="15.75" customHeight="1" spans="1:26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ht="15.75" customHeight="1" spans="1:26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t="15.75" customHeight="1" spans="1:26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ht="15.75" customHeight="1" spans="1:26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t="15.75" customHeight="1" spans="1:26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ht="15.75" customHeight="1" spans="1:26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t="15.75" customHeight="1" spans="1:26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ht="15.75" customHeight="1" spans="1:26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t="15.75" customHeight="1" spans="1:26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ht="15.75" customHeight="1" spans="1:26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t="15.75" customHeight="1" spans="1:26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ht="15.75" customHeight="1" spans="1:26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t="15.75" customHeight="1" spans="1:26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ht="15.75" customHeight="1" spans="1:26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t="15.75" customHeight="1" spans="1:26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ht="15.75" customHeight="1" spans="1:26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t="15.75" customHeight="1" spans="1:26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ht="15.75" customHeight="1" spans="1:26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t="15.75" customHeight="1" spans="1:26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ht="15.75" customHeight="1" spans="1:26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t="15.75" customHeight="1" spans="1:26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ht="15.75" customHeight="1" spans="1:26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t="15.75" customHeight="1" spans="1:26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ht="15.75" customHeight="1" spans="1:26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t="15.75" customHeight="1" spans="1:26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ht="15.75" customHeight="1" spans="1:26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t="15.75" customHeight="1" spans="1:26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ht="15.75" customHeight="1" spans="1:26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t="15.75" customHeight="1" spans="1:26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ht="15.75" customHeight="1" spans="1:26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t="15.75" customHeight="1" spans="1:26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ht="15.75" customHeight="1" spans="1:26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t="15.75" customHeight="1" spans="1:26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ht="15.75" customHeight="1" spans="1:26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t="15.75" customHeight="1" spans="1:26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ht="15.75" customHeight="1" spans="1:26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t="15.75" customHeight="1" spans="1:26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ht="15.75" customHeight="1" spans="1:26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t="15.75" customHeight="1" spans="1:26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ht="15.75" customHeight="1" spans="1:26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t="15.75" customHeight="1" spans="1:26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ht="15.75" customHeight="1" spans="1:26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t="15.75" customHeight="1" spans="1:26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ht="15.75" customHeight="1" spans="1:26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t="15.75" customHeight="1" spans="1:26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ht="15.75" customHeight="1" spans="1:26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t="15.75" customHeight="1" spans="1:26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ht="15.75" customHeight="1" spans="1:26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t="15.75" customHeight="1" spans="1:26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ht="15.75" customHeight="1" spans="1:26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t="15.75" customHeight="1" spans="1:26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ht="15.75" customHeight="1" spans="1:26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t="15.75" customHeight="1" spans="1:26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ht="15.75" customHeight="1" spans="1:26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t="15.75" customHeight="1" spans="1:26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ht="15.75" customHeight="1" spans="1:26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t="15.75" customHeight="1" spans="1:26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ht="15.75" customHeight="1" spans="1:26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t="15.75" customHeight="1" spans="1:26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ht="15.75" customHeight="1" spans="1:26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t="15.75" customHeight="1" spans="1:26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ht="15.75" customHeight="1" spans="1:26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t="15.75" customHeight="1" spans="1:26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ht="15.75" customHeight="1" spans="1:26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t="15.75" customHeight="1" spans="1:26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ht="15.75" customHeight="1" spans="1:26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t="15.75" customHeight="1" spans="1:26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ht="15.75" customHeight="1" spans="1:26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t="15.75" customHeight="1" spans="1:26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ht="15.75" customHeight="1" spans="1:26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t="15.75" customHeight="1" spans="1:26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ht="15.75" customHeight="1" spans="1:26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t="15.75" customHeight="1" spans="1:26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ht="15.75" customHeight="1" spans="1:26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t="15.75" customHeight="1" spans="1:26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ht="15.75" customHeight="1" spans="1:26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t="15.75" customHeight="1" spans="1:26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ht="15.75" customHeight="1" spans="1:26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t="15.75" customHeight="1" spans="1:26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ht="15.75" customHeight="1" spans="1:26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t="15.75" customHeight="1" spans="1:26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ht="15.75" customHeight="1" spans="1:26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t="15.75" customHeight="1" spans="1:26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ht="15.75" customHeight="1" spans="1:26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t="15.75" customHeight="1" spans="1:26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ht="15.75" customHeight="1" spans="1:26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t="15.75" customHeight="1" spans="1:26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ht="15.75" customHeight="1" spans="1:26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t="15.75" customHeight="1" spans="1:26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ht="15.75" customHeight="1" spans="1:26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t="15.75" customHeight="1" spans="1:26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ht="15.75" customHeight="1" spans="1:26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t="15.75" customHeight="1" spans="1:26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ht="15.75" customHeight="1" spans="1:26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t="15.75" customHeight="1" spans="1:26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ht="15.75" customHeight="1" spans="1:26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t="15.75" customHeight="1" spans="1:26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ht="15.75" customHeight="1" spans="1:26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t="15.75" customHeight="1" spans="1:26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ht="15.75" customHeight="1" spans="1:26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t="15.75" customHeight="1" spans="1:26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ht="15.75" customHeight="1" spans="1:26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t="15.75" customHeight="1" spans="1:26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ht="15.75" customHeight="1" spans="1:26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t="15.75" customHeight="1" spans="1:26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ht="15.75" customHeight="1" spans="1:26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t="15.75" customHeight="1" spans="1:26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ht="15.75" customHeight="1" spans="1:26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t="15.75" customHeight="1" spans="1:26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ht="15.75" customHeight="1" spans="1:26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t="15.75" customHeight="1" spans="1:26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ht="15.75" customHeight="1" spans="1:26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t="15.75" customHeight="1" spans="1:26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ht="15.75" customHeight="1" spans="1:26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t="15.75" customHeight="1" spans="1:26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ht="15.75" customHeight="1" spans="1:26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t="15.75" customHeight="1" spans="1:26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ht="15.75" customHeight="1" spans="1:26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t="15.75" customHeight="1" spans="1:26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ht="15.75" customHeight="1" spans="1:26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t="15.75" customHeight="1" spans="1:26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ht="15.75" customHeight="1" spans="1:26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t="15.75" customHeight="1" spans="1:26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ht="15.75" customHeight="1" spans="1:26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t="15.75" customHeight="1" spans="1:26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ht="15.75" customHeight="1" spans="1:26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t="15.75" customHeight="1" spans="1:26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ht="15.75" customHeight="1" spans="1:26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t="15.75" customHeight="1" spans="1:26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ht="15.75" customHeight="1" spans="1:26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t="15.75" customHeight="1" spans="1:26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ht="15.75" customHeight="1" spans="1:26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t="15.75" customHeight="1" spans="1:26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ht="15.75" customHeight="1" spans="1:26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t="15.75" customHeight="1" spans="1:26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ht="15.75" customHeight="1" spans="1:26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t="15.75" customHeight="1" spans="1:26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ht="15.75" customHeight="1" spans="1:26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t="15.75" customHeight="1" spans="1:26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ht="15.75" customHeight="1" spans="1:26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t="15.75" customHeight="1" spans="1:26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ht="15.75" customHeight="1" spans="1:26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t="15.75" customHeight="1" spans="1:26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ht="15.75" customHeight="1" spans="1:26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t="15.75" customHeight="1" spans="1:26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ht="15.75" customHeight="1" spans="1:26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t="15.75" customHeight="1" spans="1:26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ht="15.75" customHeight="1" spans="1:26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t="15.75" customHeight="1" spans="1:26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ht="15.75" customHeight="1" spans="1:26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t="15.75" customHeight="1" spans="1:26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ht="15.75" customHeight="1" spans="1:26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t="15.75" customHeight="1" spans="1:26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ht="15.75" customHeight="1" spans="1:26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t="15.75" customHeight="1" spans="1:26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ht="15.75" customHeight="1" spans="1:26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t="15.75" customHeight="1" spans="1:26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ht="15.75" customHeight="1" spans="1:26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t="15.75" customHeight="1" spans="1:26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ht="15.75" customHeight="1" spans="1:26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t="15.75" customHeight="1" spans="1:26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ht="15.75" customHeight="1" spans="1:26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t="15.75" customHeight="1" spans="1:26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ht="15.75" customHeight="1" spans="1:26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t="15.75" customHeight="1" spans="1:26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ht="15.75" customHeight="1" spans="1:26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t="15.75" customHeight="1" spans="1:26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ht="15.75" customHeight="1" spans="1:26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t="15.75" customHeight="1" spans="1:26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ht="15.75" customHeight="1" spans="1:26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t="15.75" customHeight="1" spans="1:26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ht="15.75" customHeight="1" spans="1:26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t="15.75" customHeight="1" spans="1:26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ht="15.75" customHeight="1" spans="1:26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t="15.75" customHeight="1" spans="1:26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ht="15.75" customHeight="1" spans="1:26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t="15.75" customHeight="1" spans="1:26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ht="15.75" customHeight="1" spans="1:26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t="15.75" customHeight="1" spans="1:26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ht="15.75" customHeight="1" spans="1:26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t="15.75" customHeight="1" spans="1:26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ht="15.75" customHeight="1" spans="1:26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t="15.75" customHeight="1" spans="1:26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ht="15.75" customHeight="1" spans="1:26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t="15.75" customHeight="1" spans="1:26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ht="15.75" customHeight="1" spans="1:26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t="15.75" customHeight="1" spans="1:26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ht="15.75" customHeight="1" spans="1:26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t="15.75" customHeight="1" spans="1:26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ht="15.75" customHeight="1" spans="1:26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t="15.75" customHeight="1" spans="1:26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ht="15.75" customHeight="1" spans="1:26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t="15.75" customHeight="1" spans="1:26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ht="15.75" customHeight="1" spans="1:26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t="15.75" customHeight="1" spans="1:26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ht="15.75" customHeight="1" spans="1:26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t="15.75" customHeight="1" spans="1:26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ht="15.75" customHeight="1" spans="1:26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t="15.75" customHeight="1" spans="1:26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ht="15.75" customHeight="1" spans="1:26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t="15.75" customHeight="1" spans="1:26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ht="15.75" customHeight="1" spans="1:26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t="15.75" customHeight="1" spans="1:26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ht="15.75" customHeight="1" spans="1:26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t="15.75" customHeight="1" spans="1:26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ht="15.75" customHeight="1" spans="1:26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t="15.75" customHeight="1" spans="1:26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ht="15.75" customHeight="1" spans="1:26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t="15.75" customHeight="1" spans="1:26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ht="15.75" customHeight="1" spans="1:26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t="15.75" customHeight="1" spans="1:26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ht="15.75" customHeight="1" spans="1:26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t="15.75" customHeight="1" spans="1:26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ht="15.75" customHeight="1" spans="1:26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t="15.75" customHeight="1" spans="1:26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ht="15.75" customHeight="1" spans="1:26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t="15.75" customHeight="1" spans="1:26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ht="15.75" customHeight="1" spans="1:26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t="15.75" customHeight="1" spans="1:26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ht="15.75" customHeight="1" spans="1:26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t="15.75" customHeight="1" spans="1:26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ht="15.75" customHeight="1" spans="1:26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t="15.75" customHeight="1" spans="1:26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ht="15.75" customHeight="1" spans="1:26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t="15.75" customHeight="1" spans="1:26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ht="15.75" customHeight="1" spans="1:26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t="15.75" customHeight="1" spans="1:26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ht="15.75" customHeight="1" spans="1:26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t="15.75" customHeight="1" spans="1:26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ht="15.75" customHeight="1" spans="1:26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t="15.75" customHeight="1" spans="1:26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ht="15.75" customHeight="1" spans="1:26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t="15.75" customHeight="1" spans="1:26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ht="15.75" customHeight="1" spans="1:26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t="15.75" customHeight="1" spans="1:26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ht="15.75" customHeight="1" spans="1:26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t="15.75" customHeight="1" spans="1:26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ht="15.75" customHeight="1" spans="1:26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t="15.75" customHeight="1" spans="1:26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ht="15.75" customHeight="1" spans="1:26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t="15.75" customHeight="1" spans="1:26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ht="15.75" customHeight="1" spans="1:26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t="15.75" customHeight="1" spans="1:26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ht="15.75" customHeight="1" spans="1:26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t="15.75" customHeight="1" spans="1:26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ht="15.75" customHeight="1" spans="1:26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t="15.75" customHeight="1" spans="1:26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ht="15.75" customHeight="1" spans="1:26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t="15.75" customHeight="1" spans="1:26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ht="15.75" customHeight="1" spans="1:26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t="15.75" customHeight="1" spans="1:26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ht="15.75" customHeight="1" spans="1:26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t="15.75" customHeight="1" spans="1:26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ht="15.75" customHeight="1" spans="1:26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t="15.75" customHeight="1" spans="1:26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ht="15.75" customHeight="1" spans="1:26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t="15.75" customHeight="1" spans="1:26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ht="15.75" customHeight="1" spans="1:26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t="15.75" customHeight="1" spans="1:26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ht="15.75" customHeight="1" spans="1:26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t="15.75" customHeight="1" spans="1:26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ht="15.75" customHeight="1" spans="1:26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t="15.75" customHeight="1" spans="1:26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ht="15.75" customHeight="1" spans="1:26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t="15.75" customHeight="1" spans="1:26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ht="15.75" customHeight="1" spans="1:26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t="15.75" customHeight="1" spans="1:26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ht="15.75" customHeight="1" spans="1:26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t="15.75" customHeight="1" spans="1:26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ht="15.75" customHeight="1" spans="1:26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t="15.75" customHeight="1" spans="1:26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ht="15.75" customHeight="1" spans="1:26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t="15.75" customHeight="1" spans="1:26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ht="15.75" customHeight="1" spans="1:26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t="15.75" customHeight="1" spans="1:26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ht="15.75" customHeight="1" spans="1:26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t="15.75" customHeight="1" spans="1:26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ht="15.75" customHeight="1" spans="1:26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t="15.75" customHeight="1" spans="1:26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ht="15.75" customHeight="1" spans="1:26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t="15.75" customHeight="1" spans="1:26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ht="15.75" customHeight="1" spans="1:26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t="15.75" customHeight="1" spans="1:26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ht="15.75" customHeight="1" spans="1:26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t="15.75" customHeight="1" spans="1:26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ht="15.75" customHeight="1" spans="1:26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t="15.75" customHeight="1" spans="1:26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ht="15.75" customHeight="1" spans="1:26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t="15.75" customHeight="1" spans="1:26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ht="15.75" customHeight="1" spans="1:26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t="15.75" customHeight="1" spans="1:26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ht="15.75" customHeight="1" spans="1:26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t="15.75" customHeight="1" spans="1:26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ht="15.75" customHeight="1" spans="1:26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t="15.75" customHeight="1" spans="1:26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ht="15.75" customHeight="1" spans="1:26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t="15.75" customHeight="1" spans="1:26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ht="15.75" customHeight="1" spans="1:26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t="15.75" customHeight="1" spans="1:26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ht="15.75" customHeight="1" spans="1:26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t="15.75" customHeight="1" spans="1:26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ht="15.75" customHeight="1" spans="1:26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t="15.75" customHeight="1" spans="1:26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ht="15.75" customHeight="1" spans="1:26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t="15.75" customHeight="1" spans="1:26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ht="15.75" customHeight="1" spans="1:26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t="15.75" customHeight="1" spans="1:26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ht="15.75" customHeight="1" spans="1:26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t="15.75" customHeight="1" spans="1:26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ht="15.75" customHeight="1" spans="1:26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t="15.75" customHeight="1" spans="1:26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ht="15.75" customHeight="1" spans="1:26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t="15.75" customHeight="1" spans="1:26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ht="15.75" customHeight="1" spans="1:26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t="15.75" customHeight="1" spans="1:26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ht="15.75" customHeight="1" spans="1:26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t="15.75" customHeight="1" spans="1:26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ht="15.75" customHeight="1" spans="1:26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t="15.75" customHeight="1" spans="1:26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ht="15.75" customHeight="1" spans="1:26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t="15.75" customHeight="1" spans="1:26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ht="15.75" customHeight="1" spans="1:26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t="15.75" customHeight="1" spans="1:26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ht="15.75" customHeight="1" spans="1:26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t="15.75" customHeight="1" spans="1:26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ht="15.75" customHeight="1" spans="1:26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t="15.75" customHeight="1" spans="1:26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ht="15.75" customHeight="1" spans="1:26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t="15.75" customHeight="1" spans="1:26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ht="15.75" customHeight="1" spans="1:26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t="15.75" customHeight="1" spans="1:26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ht="15.75" customHeight="1" spans="1:26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t="15.75" customHeight="1" spans="1:26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ht="15.75" customHeight="1" spans="1:26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t="15.75" customHeight="1" spans="1:26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ht="15.75" customHeight="1" spans="1:26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t="15.75" customHeight="1" spans="1:26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ht="15.75" customHeight="1" spans="1:26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t="15.75" customHeight="1" spans="1:26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ht="15.75" customHeight="1" spans="1:26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t="15.75" customHeight="1" spans="1:26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ht="15.75" customHeight="1" spans="1:26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t="15.75" customHeight="1" spans="1:26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ht="15.75" customHeight="1" spans="1:26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t="15.75" customHeight="1" spans="1:26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ht="15.75" customHeight="1" spans="1:26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t="15.75" customHeight="1" spans="1:26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ht="15.75" customHeight="1" spans="1:26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t="15.75" customHeight="1" spans="1:26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ht="15.75" customHeight="1" spans="1:26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t="15.75" customHeight="1" spans="1:26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ht="15.75" customHeight="1" spans="1:26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t="15.75" customHeight="1" spans="1:26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ht="15.75" customHeight="1" spans="1:26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t="15.75" customHeight="1" spans="1:26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ht="15.75" customHeight="1" spans="1:26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t="15.75" customHeight="1" spans="1:26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ht="15.75" customHeight="1" spans="1:26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t="15.75" customHeight="1" spans="1:26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ht="15.75" customHeight="1" spans="1:26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t="15.75" customHeight="1" spans="1:26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ht="15.75" customHeight="1" spans="1:26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t="15.75" customHeight="1" spans="1:26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ht="15.75" customHeight="1" spans="1:26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t="15.75" customHeight="1" spans="1:26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ht="15.75" customHeight="1" spans="1:26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t="15.75" customHeight="1" spans="1:26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ht="15.75" customHeight="1" spans="1:26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t="15.75" customHeight="1" spans="1:26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ht="15.75" customHeight="1" spans="1:26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t="15.75" customHeight="1" spans="1:26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ht="15.75" customHeight="1" spans="1:26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t="15.75" customHeight="1" spans="1:26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ht="15.75" customHeight="1" spans="1:26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t="15.75" customHeight="1" spans="1:26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ht="15.75" customHeight="1" spans="1:26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t="15.75" customHeight="1" spans="1:26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ht="15.75" customHeight="1" spans="1:26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t="15.75" customHeight="1" spans="1:26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ht="15.75" customHeight="1" spans="1:26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t="15.75" customHeight="1" spans="1:26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ht="15.75" customHeight="1" spans="1:26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t="15.75" customHeight="1" spans="1:26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ht="15.75" customHeight="1" spans="1:26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t="15.75" customHeight="1" spans="1:26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ht="15.75" customHeight="1" spans="1:26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t="15.75" customHeight="1" spans="1:26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ht="15.75" customHeight="1" spans="1:26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t="15.75" customHeight="1" spans="1:26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ht="15.75" customHeight="1" spans="1:26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t="15.75" customHeight="1" spans="1:26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ht="15.75" customHeight="1" spans="1:26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t="15.75" customHeight="1" spans="1:26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ht="15.75" customHeight="1" spans="1:26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t="15.75" customHeight="1" spans="1:26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ht="15.75" customHeight="1" spans="1:26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t="15.75" customHeight="1" spans="1:26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ht="15.75" customHeight="1" spans="1:26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t="15.75" customHeight="1" spans="1:26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ht="15.75" customHeight="1" spans="1:26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t="15.75" customHeight="1" spans="1:26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ht="15.75" customHeight="1" spans="1:26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t="15.75" customHeight="1" spans="1:26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ht="15.75" customHeight="1" spans="1:26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t="15.75" customHeight="1" spans="1:26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ht="15.75" customHeight="1" spans="1:26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t="15.75" customHeight="1" spans="1:26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ht="15.75" customHeight="1" spans="1:26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t="15.75" customHeight="1" spans="1:26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ht="15.75" customHeight="1" spans="1:26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t="15.75" customHeight="1" spans="1:26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ht="15.75" customHeight="1" spans="1:26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t="15.75" customHeight="1" spans="1:26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ht="15.75" customHeight="1" spans="1:26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t="15.75" customHeight="1" spans="1:26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ht="15.75" customHeight="1" spans="1:26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t="15.75" customHeight="1" spans="1:26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ht="15.75" customHeight="1" spans="1:26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t="15.75" customHeight="1" spans="1:26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ht="15.75" customHeight="1" spans="1:26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t="15.75" customHeight="1" spans="1:26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ht="15.75" customHeight="1" spans="1:26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t="15.75" customHeight="1" spans="1:26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ht="15.75" customHeight="1" spans="1:26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t="15.75" customHeight="1" spans="1:26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ht="15.75" customHeight="1" spans="1:26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5.75" customHeight="1" spans="1:26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5.75" customHeight="1" spans="1:26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5.75" customHeight="1" spans="1:26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5.75" customHeight="1" spans="1:26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5.75" customHeight="1" spans="1:26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5.75" customHeight="1" spans="1:26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5.75" customHeight="1" spans="1:26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5.75" customHeight="1" spans="1:26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5.75" customHeight="1" spans="1:26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5.75" customHeight="1" spans="1:26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5.75" customHeight="1" spans="1:26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5.75" customHeight="1" spans="1:26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5.75" customHeight="1" spans="1:26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5.75" customHeight="1" spans="1:26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5.75" customHeight="1" spans="1:26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5.75" customHeight="1" spans="1:26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5.75" customHeight="1" spans="1:26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5.75" customHeight="1" spans="1:26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5.75" customHeight="1" spans="1:26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5.75" customHeight="1" spans="1:26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5.75" customHeight="1" spans="1:26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5.75" customHeight="1" spans="1:26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5.75" customHeight="1" spans="1:26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5.75" customHeight="1" spans="1:26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5.75" customHeight="1" spans="1:26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5.75" customHeight="1" spans="1:26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5.75" customHeight="1" spans="1:26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5.75" customHeight="1" spans="1:26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5.75" customHeight="1" spans="1:26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5.75" customHeight="1" spans="1:26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5.75" customHeight="1" spans="1:26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5.75" customHeight="1" spans="1:26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5.75" customHeight="1" spans="1:26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5.75" customHeight="1" spans="1:26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5.75" customHeight="1" spans="1:26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5.75" customHeight="1" spans="1:26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5.75" customHeight="1" spans="1:26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5.75" customHeight="1" spans="1:26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5.75" customHeight="1" spans="1:26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5.75" customHeight="1" spans="1:26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5.75" customHeight="1" spans="1:26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5.75" customHeight="1" spans="1:26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5.75" customHeight="1" spans="1:26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5.75" customHeight="1" spans="1:26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5.75" customHeight="1" spans="1:26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5.75" customHeight="1" spans="1:26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5.75" customHeight="1" spans="1:26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5.75" customHeight="1" spans="1:26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5.75" customHeight="1" spans="1:26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5.75" customHeight="1" spans="1:26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5.75" customHeight="1" spans="1:26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5.75" customHeight="1" spans="1:26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5.75" customHeight="1" spans="1:26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5.75" customHeight="1" spans="1:26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5.75" customHeight="1" spans="1:26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5.75" customHeight="1" spans="1:26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5.75" customHeight="1" spans="1:26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5.75" customHeight="1" spans="1:26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5.75" customHeight="1" spans="1:26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5.75" customHeight="1" spans="1:26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5.75" customHeight="1" spans="1:26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5.75" customHeight="1" spans="1:26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5.75" customHeight="1" spans="1:26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5.75" customHeight="1" spans="1:26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5.75" customHeight="1" spans="1:26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5.75" customHeight="1" spans="1:26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5.75" customHeight="1" spans="1:26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5.75" customHeight="1" spans="1:26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5.75" customHeight="1" spans="1:26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5.75" customHeight="1" spans="1:26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5.75" customHeight="1" spans="1:26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5.75" customHeight="1" spans="1:26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5.75" customHeight="1" spans="1:26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5.75" customHeight="1" spans="1:26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5.75" customHeight="1" spans="1:26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5.75" customHeight="1" spans="1:26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5.75" customHeight="1" spans="1:26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5.75" customHeight="1" spans="1:26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5.75" customHeight="1" spans="1:26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5.75" customHeight="1" spans="1:26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5.75" customHeight="1" spans="1:26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5.75" customHeight="1" spans="1:26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5.75" customHeight="1" spans="1:26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5.75" customHeight="1" spans="1:26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5.75" customHeight="1" spans="1:26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5.75" customHeight="1" spans="1:26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5.75" customHeight="1" spans="1:26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5.75" customHeight="1" spans="1:26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5.75" customHeight="1" spans="1:26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5.75" customHeight="1" spans="1:26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5.75" customHeight="1" spans="1:26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5.75" customHeight="1" spans="1:26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5.75" customHeight="1" spans="1:26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5.75" customHeight="1" spans="1:26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5.75" customHeight="1" spans="1:26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5.75" customHeight="1" spans="1:26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5.75" customHeight="1" spans="1:26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5.75" customHeight="1" spans="1:26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5.75" customHeight="1" spans="1:26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5.75" customHeight="1" spans="1:26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5.75" customHeight="1" spans="1:26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5.75" customHeight="1" spans="1:26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5.75" customHeight="1" spans="1:26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5.75" customHeight="1" spans="1:26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5.75" customHeight="1" spans="1:26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5.75" customHeight="1" spans="1:26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5.75" customHeight="1" spans="1:26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5.75" customHeight="1" spans="1:26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5.75" customHeight="1" spans="1:26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5.75" customHeight="1" spans="1:26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5.75" customHeight="1" spans="1:26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5.75" customHeight="1" spans="1:26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5.75" customHeight="1" spans="1:26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5.75" customHeight="1" spans="1:26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5.75" customHeight="1" spans="1:26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5.75" customHeight="1" spans="1:26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5.75" customHeight="1" spans="1:26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5.75" customHeight="1" spans="1:26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5.75" customHeight="1" spans="1:26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5.75" customHeight="1" spans="1:26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5.75" customHeight="1" spans="1:26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5.75" customHeight="1" spans="1:26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5.75" customHeight="1" spans="1:26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5.75" customHeight="1" spans="1:26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5.75" customHeight="1" spans="1:26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5.75" customHeight="1" spans="1:26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5.75" customHeight="1" spans="1:26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5.75" customHeight="1" spans="1:26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5.75" customHeight="1" spans="1:26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5.75" customHeight="1" spans="1:26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5.75" customHeight="1" spans="1:26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5.75" customHeight="1" spans="1:26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5.75" customHeight="1" spans="1:26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5.75" customHeight="1" spans="1:26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5.75" customHeight="1" spans="1:26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5.75" customHeight="1" spans="1:26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5.75" customHeight="1" spans="1:26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5.75" customHeight="1" spans="1:26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5.75" customHeight="1" spans="1:26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5.75" customHeight="1" spans="1:26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5.75" customHeight="1" spans="1:26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5.75" customHeight="1" spans="1:26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5.75" customHeight="1" spans="1:26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5.75" customHeight="1" spans="1:26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5.75" customHeight="1" spans="1:26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5.75" customHeight="1" spans="1:26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5.75" customHeight="1" spans="1:26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5.75" customHeight="1" spans="1:26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5.75" customHeight="1" spans="1:26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5.75" customHeight="1" spans="1:26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5.75" customHeight="1" spans="1:26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5.75" customHeight="1" spans="1:26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5.75" customHeight="1" spans="1:26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5.75" customHeight="1" spans="1:26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5.75" customHeight="1" spans="1:26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5.75" customHeight="1" spans="1:26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5.75" customHeight="1" spans="1:26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5.75" customHeight="1" spans="1:26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5.75" customHeight="1" spans="1:26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5.75" customHeight="1" spans="1:26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5.75" customHeight="1" spans="1:26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5.75" customHeight="1" spans="1:26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5.75" customHeight="1" spans="1:26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5.75" customHeight="1" spans="1:26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5.75" customHeight="1" spans="1:26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5.75" customHeight="1" spans="1:26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5.75" customHeight="1" spans="1:26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5.75" customHeight="1" spans="1:26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5.75" customHeight="1" spans="1:26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5.75" customHeight="1" spans="1:26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5.75" customHeight="1" spans="1:26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5.75" customHeight="1" spans="1:26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5.75" customHeight="1" spans="1:26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5.75" customHeight="1" spans="1:26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5.75" customHeight="1" spans="1:26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5.75" customHeight="1" spans="1:26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5.75" customHeight="1" spans="1:26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5.75" customHeight="1" spans="1:26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5.75" customHeight="1" spans="1:26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5.75" customHeight="1" spans="1:26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5.75" customHeight="1" spans="1:26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5.75" customHeight="1" spans="1:26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5.75" customHeight="1" spans="1:26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5.75" customHeight="1" spans="1:26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5.75" customHeight="1" spans="1:26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5.75" customHeight="1" spans="1:26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5.75" customHeight="1" spans="1:26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5.75" customHeight="1" spans="1:26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5.75" customHeight="1" spans="1:26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5.75" customHeight="1" spans="1:26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5.75" customHeight="1" spans="1:26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5.75" customHeight="1" spans="1:26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5.75" customHeight="1" spans="1:26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5.75" customHeight="1" spans="1:26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5.75" customHeight="1" spans="1:26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5.75" customHeight="1" spans="1:26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5.75" customHeight="1" spans="1:26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5.75" customHeight="1" spans="1:26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5.75" customHeight="1" spans="1:26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5.75" customHeight="1" spans="1:26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5.75" customHeight="1" spans="1:26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5.75" customHeight="1" spans="1:26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5.75" customHeight="1" spans="1:26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5.75" customHeight="1" spans="1:26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5.75" customHeight="1" spans="1:26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5.75" customHeight="1" spans="1:26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5.75" customHeight="1" spans="1:26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5.75" customHeight="1" spans="1:26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5.75" customHeight="1" spans="1:26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5.75" customHeight="1" spans="1:26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5.75" customHeight="1" spans="1:26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5.75" customHeight="1" spans="1:26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5.75" customHeight="1" spans="1:26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5.75" customHeight="1" spans="1:26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t="15.75" customHeight="1" spans="1:26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ht="15.75" customHeight="1" spans="1:26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t="15.75" customHeight="1" spans="1:26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ht="15.75" customHeight="1" spans="1:26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t="15.75" customHeight="1" spans="1:26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ht="15.75" customHeight="1" spans="1:26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t="15.75" customHeight="1" spans="1:26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ht="15.75" customHeight="1" spans="1:26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t="15.75" customHeight="1" spans="1:26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ht="15.75" customHeight="1" spans="1:26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t="15.75" customHeight="1" spans="1:26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ht="15.75" customHeight="1" spans="1:26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t="15.75" customHeight="1" spans="1:26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ht="15.75" customHeight="1" spans="1:26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2">
    <mergeCell ref="A40:B40"/>
    <mergeCell ref="A49:B49"/>
  </mergeCells>
  <pageMargins left="0.7" right="0.7" top="0.75" bottom="0.75" header="0" footer="0"/>
  <pageSetup paperSize="1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topLeftCell="A45" workbookViewId="0">
      <selection activeCell="E53" sqref="E53"/>
    </sheetView>
  </sheetViews>
  <sheetFormatPr defaultColWidth="12.6272727272727" defaultRowHeight="15" customHeight="1"/>
  <cols>
    <col min="1" max="1" width="10.6272727272727" customWidth="1"/>
    <col min="2" max="2" width="40.1272727272727" customWidth="1"/>
    <col min="3" max="4" width="22" customWidth="1"/>
    <col min="5" max="5" width="15.1272727272727" customWidth="1"/>
    <col min="6" max="7" width="10.6272727272727" customWidth="1"/>
    <col min="8" max="26" width="10" customWidth="1"/>
  </cols>
  <sheetData>
    <row r="1" ht="25.5" customHeight="1" spans="1:26">
      <c r="A1" s="30" t="s">
        <v>67</v>
      </c>
      <c r="B1" s="31"/>
      <c r="C1" s="31"/>
      <c r="D1" s="32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ht="14.5" spans="1:26">
      <c r="A2" s="34"/>
      <c r="B2" s="34"/>
      <c r="C2" s="34"/>
      <c r="D2" s="35"/>
      <c r="E2" s="35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15.75" customHeight="1" spans="1:26">
      <c r="A3" s="37" t="s">
        <v>2</v>
      </c>
      <c r="B3" s="37" t="s">
        <v>3</v>
      </c>
      <c r="C3" s="37" t="s">
        <v>68</v>
      </c>
      <c r="D3" s="37" t="s">
        <v>69</v>
      </c>
      <c r="E3" s="37" t="s">
        <v>70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15.75" customHeight="1" spans="1:26">
      <c r="A4" s="34"/>
      <c r="B4" s="38" t="s">
        <v>7</v>
      </c>
      <c r="C4" s="38"/>
      <c r="D4" s="37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14.5" spans="1:26">
      <c r="A5" s="39">
        <v>3000</v>
      </c>
      <c r="B5" s="39" t="s">
        <v>8</v>
      </c>
      <c r="C5" s="40">
        <v>1670000</v>
      </c>
      <c r="D5" s="41">
        <v>1670000</v>
      </c>
      <c r="E5" s="42">
        <v>1480938.42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ht="14.5" spans="1:26">
      <c r="A6" s="43">
        <v>3002</v>
      </c>
      <c r="B6" s="43" t="s">
        <v>9</v>
      </c>
      <c r="C6" s="44">
        <v>10000</v>
      </c>
      <c r="D6" s="45"/>
      <c r="E6" s="46">
        <v>0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14.5" spans="1:26">
      <c r="A7" s="43">
        <v>3401</v>
      </c>
      <c r="B7" s="43" t="s">
        <v>10</v>
      </c>
      <c r="C7" s="44">
        <v>30000</v>
      </c>
      <c r="D7" s="36">
        <v>30000</v>
      </c>
      <c r="E7" s="46">
        <v>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4.5" spans="1:26">
      <c r="A8" s="43">
        <v>3703</v>
      </c>
      <c r="B8" s="43" t="s">
        <v>57</v>
      </c>
      <c r="C8" s="44">
        <v>0</v>
      </c>
      <c r="D8" s="45">
        <v>0</v>
      </c>
      <c r="E8" s="46">
        <v>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4.5" spans="1:26">
      <c r="A9" s="43">
        <v>3900</v>
      </c>
      <c r="B9" s="43" t="s">
        <v>11</v>
      </c>
      <c r="C9" s="44">
        <v>5000</v>
      </c>
      <c r="D9" s="45">
        <v>5000</v>
      </c>
      <c r="E9" s="46">
        <v>4998</v>
      </c>
      <c r="F9" s="36"/>
      <c r="G9" s="47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5.25" spans="1:26">
      <c r="A10" s="34"/>
      <c r="B10" s="48" t="s">
        <v>12</v>
      </c>
      <c r="C10" s="49">
        <f>C5+C6+C7+C8+C9</f>
        <v>1715000</v>
      </c>
      <c r="D10" s="50">
        <f t="shared" ref="D10:E10" si="0">SUM(D5:D9)</f>
        <v>1705000</v>
      </c>
      <c r="E10" s="51">
        <v>1480938.42</v>
      </c>
      <c r="F10" s="36"/>
      <c r="G10" s="52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5.25" spans="1:26">
      <c r="A11" s="34"/>
      <c r="B11" s="53"/>
      <c r="C11" s="53"/>
      <c r="D11" s="53"/>
      <c r="E11" s="53"/>
      <c r="F11" s="36"/>
      <c r="G11" s="52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4.5" spans="1:26">
      <c r="A12" s="34"/>
      <c r="B12" s="53"/>
      <c r="C12" s="53"/>
      <c r="D12" s="53"/>
      <c r="E12" s="53"/>
      <c r="F12" s="36"/>
      <c r="G12" s="52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4.5" spans="1:26">
      <c r="A13" s="34"/>
      <c r="B13" s="54"/>
      <c r="C13" s="54"/>
      <c r="D13" s="55"/>
      <c r="E13" s="5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4.5" spans="1:26">
      <c r="A14" s="34"/>
      <c r="B14" s="54"/>
      <c r="C14" s="54"/>
      <c r="D14" s="55"/>
      <c r="E14" s="5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4.5" spans="1:26">
      <c r="A15" s="34"/>
      <c r="B15" s="38" t="s">
        <v>17</v>
      </c>
      <c r="C15" s="38"/>
      <c r="D15" s="36"/>
      <c r="E15" s="57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>
      <c r="A16" s="34">
        <v>5000</v>
      </c>
      <c r="B16" s="34" t="s">
        <v>71</v>
      </c>
      <c r="C16" s="58">
        <v>500000</v>
      </c>
      <c r="D16" s="35">
        <v>500000</v>
      </c>
      <c r="E16" s="59">
        <v>467979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14.5" spans="1:26">
      <c r="A17" s="43">
        <v>5002</v>
      </c>
      <c r="B17" s="43" t="s">
        <v>19</v>
      </c>
      <c r="C17" s="44">
        <v>253000</v>
      </c>
      <c r="D17" s="45">
        <v>290000</v>
      </c>
      <c r="E17" s="60">
        <v>206226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14.5" spans="1:26">
      <c r="A18" s="43">
        <v>5092</v>
      </c>
      <c r="B18" s="43" t="s">
        <v>72</v>
      </c>
      <c r="C18" s="44">
        <v>57500</v>
      </c>
      <c r="D18" s="45">
        <v>57500</v>
      </c>
      <c r="E18" s="60">
        <v>37224.15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14.5" spans="1:26">
      <c r="A19" s="43">
        <v>5400</v>
      </c>
      <c r="B19" s="43" t="s">
        <v>23</v>
      </c>
      <c r="C19" s="44">
        <v>37500</v>
      </c>
      <c r="D19" s="45">
        <v>20000</v>
      </c>
      <c r="E19" s="60">
        <v>22769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4.5" spans="1:26">
      <c r="A20" s="43">
        <v>5405</v>
      </c>
      <c r="B20" s="43" t="s">
        <v>73</v>
      </c>
      <c r="C20" s="44">
        <v>3000</v>
      </c>
      <c r="D20" s="45">
        <v>3000</v>
      </c>
      <c r="E20" s="60">
        <v>4230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5.75" customHeight="1" spans="1:26">
      <c r="A21" s="43">
        <v>5951</v>
      </c>
      <c r="B21" s="43" t="s">
        <v>74</v>
      </c>
      <c r="C21" s="44">
        <v>44500</v>
      </c>
      <c r="D21" s="45">
        <v>44500</v>
      </c>
      <c r="E21" s="61">
        <v>41260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5.75" customHeight="1" spans="1:26">
      <c r="A22" s="43">
        <v>6500</v>
      </c>
      <c r="B22" s="43" t="s">
        <v>25</v>
      </c>
      <c r="C22" s="44">
        <v>40000</v>
      </c>
      <c r="D22" s="45">
        <v>20000</v>
      </c>
      <c r="E22" s="60">
        <v>34880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5.75" customHeight="1" spans="1:26">
      <c r="A23" s="43">
        <v>6550</v>
      </c>
      <c r="B23" s="43" t="s">
        <v>27</v>
      </c>
      <c r="C23" s="44">
        <v>120000</v>
      </c>
      <c r="D23" s="45">
        <v>140000</v>
      </c>
      <c r="E23" s="60">
        <v>97402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5.75" customHeight="1" spans="1:26">
      <c r="A24" s="43">
        <v>6551</v>
      </c>
      <c r="B24" s="43" t="s">
        <v>75</v>
      </c>
      <c r="C24" s="44">
        <v>12000</v>
      </c>
      <c r="D24" s="45">
        <v>15000</v>
      </c>
      <c r="E24" s="60">
        <v>21543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5.75" customHeight="1" spans="1:26">
      <c r="A25" s="43">
        <v>6700</v>
      </c>
      <c r="B25" s="43" t="s">
        <v>29</v>
      </c>
      <c r="C25" s="44">
        <v>80000</v>
      </c>
      <c r="D25" s="45">
        <v>50000</v>
      </c>
      <c r="E25" s="60">
        <v>77716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5.75" customHeight="1" spans="1:26">
      <c r="A26" s="43">
        <v>6705</v>
      </c>
      <c r="B26" s="43" t="s">
        <v>76</v>
      </c>
      <c r="C26" s="44">
        <v>12000</v>
      </c>
      <c r="D26" s="45">
        <v>12000</v>
      </c>
      <c r="E26" s="60">
        <v>11644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5.75" customHeight="1" spans="1:26">
      <c r="A27" s="43">
        <v>6800</v>
      </c>
      <c r="B27" s="43" t="s">
        <v>30</v>
      </c>
      <c r="C27" s="44">
        <v>7500</v>
      </c>
      <c r="D27" s="45">
        <v>20000</v>
      </c>
      <c r="E27" s="60">
        <v>13086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5.75" customHeight="1" spans="1:26">
      <c r="A28" s="43">
        <v>6840</v>
      </c>
      <c r="B28" s="43" t="s">
        <v>32</v>
      </c>
      <c r="C28" s="44">
        <v>2500</v>
      </c>
      <c r="D28" s="45">
        <v>0</v>
      </c>
      <c r="E28" s="60">
        <v>2438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5.75" customHeight="1" spans="1:26">
      <c r="A29" s="43">
        <v>6850</v>
      </c>
      <c r="B29" s="43" t="s">
        <v>33</v>
      </c>
      <c r="C29" s="44">
        <v>80000</v>
      </c>
      <c r="D29" s="45">
        <v>80000</v>
      </c>
      <c r="E29" s="60">
        <v>80004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5.75" customHeight="1" spans="1:26">
      <c r="A30" s="43">
        <v>6860</v>
      </c>
      <c r="B30" s="43" t="s">
        <v>34</v>
      </c>
      <c r="C30" s="44">
        <v>75000</v>
      </c>
      <c r="D30" s="45">
        <v>70000</v>
      </c>
      <c r="E30" s="60">
        <v>28497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5.75" customHeight="1" spans="1:26">
      <c r="A31" s="43">
        <v>6900</v>
      </c>
      <c r="B31" s="43" t="s">
        <v>35</v>
      </c>
      <c r="C31" s="44">
        <v>35000</v>
      </c>
      <c r="D31" s="45">
        <v>25000</v>
      </c>
      <c r="E31" s="60">
        <v>7013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5.75" customHeight="1" spans="1:26">
      <c r="A32" s="43">
        <v>6901</v>
      </c>
      <c r="B32" s="43" t="s">
        <v>36</v>
      </c>
      <c r="C32" s="44">
        <v>800</v>
      </c>
      <c r="D32" s="45">
        <v>2000</v>
      </c>
      <c r="E32" s="60">
        <v>375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5.75" customHeight="1" spans="1:26">
      <c r="A33" s="43">
        <v>7100</v>
      </c>
      <c r="B33" s="43" t="s">
        <v>37</v>
      </c>
      <c r="C33" s="44">
        <v>20000</v>
      </c>
      <c r="D33" s="45">
        <v>15000</v>
      </c>
      <c r="E33" s="60">
        <v>6690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5.75" customHeight="1" spans="1:26">
      <c r="A34" s="43">
        <v>7300</v>
      </c>
      <c r="B34" s="43" t="s">
        <v>38</v>
      </c>
      <c r="C34" s="44">
        <v>2500</v>
      </c>
      <c r="D34" s="45">
        <v>2500</v>
      </c>
      <c r="E34" s="60">
        <v>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5.75" customHeight="1" spans="1:26">
      <c r="A35" s="43">
        <v>7600</v>
      </c>
      <c r="B35" s="43" t="s">
        <v>62</v>
      </c>
      <c r="C35" s="44">
        <v>50000</v>
      </c>
      <c r="D35" s="45">
        <v>50000</v>
      </c>
      <c r="E35" s="60">
        <v>11686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5.75" customHeight="1" spans="1:26">
      <c r="A36" s="43">
        <v>7704</v>
      </c>
      <c r="B36" s="43" t="s">
        <v>40</v>
      </c>
      <c r="C36" s="44">
        <v>80000</v>
      </c>
      <c r="D36" s="35">
        <v>100000</v>
      </c>
      <c r="E36" s="60">
        <v>21592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5.75" customHeight="1" spans="1:26">
      <c r="A37" s="43">
        <v>7705</v>
      </c>
      <c r="B37" s="43" t="s">
        <v>41</v>
      </c>
      <c r="C37" s="44">
        <v>140000</v>
      </c>
      <c r="D37" s="45">
        <v>150000</v>
      </c>
      <c r="E37" s="60">
        <v>0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5.75" customHeight="1" spans="1:26">
      <c r="A38" s="43">
        <v>7707</v>
      </c>
      <c r="B38" s="43" t="s">
        <v>77</v>
      </c>
      <c r="C38" s="44">
        <v>10000</v>
      </c>
      <c r="D38" s="45">
        <v>10000</v>
      </c>
      <c r="E38" s="60">
        <v>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5.75" customHeight="1" spans="1:26">
      <c r="A39" s="43">
        <v>7710</v>
      </c>
      <c r="B39" s="43" t="s">
        <v>63</v>
      </c>
      <c r="C39" s="44">
        <v>5000</v>
      </c>
      <c r="D39" s="45">
        <v>5000</v>
      </c>
      <c r="E39" s="60">
        <v>0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5.75" customHeight="1" spans="1:26">
      <c r="A40" s="43">
        <v>7711</v>
      </c>
      <c r="B40" s="43" t="s">
        <v>64</v>
      </c>
      <c r="C40" s="44">
        <v>5000</v>
      </c>
      <c r="D40" s="45">
        <v>5000</v>
      </c>
      <c r="E40" s="60">
        <v>582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5.75" customHeight="1" spans="1:26">
      <c r="A41" s="43">
        <v>7712</v>
      </c>
      <c r="B41" s="43" t="s">
        <v>65</v>
      </c>
      <c r="C41" s="44">
        <v>5000</v>
      </c>
      <c r="D41" s="45">
        <v>5000</v>
      </c>
      <c r="E41" s="60">
        <v>0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5.75" customHeight="1" spans="1:26">
      <c r="A42" s="43">
        <v>7713</v>
      </c>
      <c r="B42" s="43" t="s">
        <v>66</v>
      </c>
      <c r="C42" s="44">
        <v>5000</v>
      </c>
      <c r="D42" s="45">
        <v>5000</v>
      </c>
      <c r="E42" s="60">
        <v>0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5.75" customHeight="1" spans="1:26">
      <c r="A43" s="43">
        <v>7714</v>
      </c>
      <c r="B43" s="43" t="s">
        <v>78</v>
      </c>
      <c r="C43" s="44">
        <v>5000</v>
      </c>
      <c r="D43" s="45">
        <v>5000</v>
      </c>
      <c r="E43" s="60">
        <v>0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5.75" customHeight="1" spans="1:26">
      <c r="A44" s="43">
        <v>7715</v>
      </c>
      <c r="B44" s="43" t="s">
        <v>79</v>
      </c>
      <c r="C44" s="44">
        <v>30000</v>
      </c>
      <c r="D44" s="45">
        <v>30000</v>
      </c>
      <c r="E44" s="60">
        <v>0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5.75" customHeight="1" spans="1:26">
      <c r="A45" s="43">
        <v>7716</v>
      </c>
      <c r="B45" s="43" t="s">
        <v>80</v>
      </c>
      <c r="C45" s="44">
        <v>30000</v>
      </c>
      <c r="D45" s="45">
        <v>50000</v>
      </c>
      <c r="E45" s="60">
        <v>0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5.75" customHeight="1" spans="1:26">
      <c r="A46" s="43">
        <v>7740</v>
      </c>
      <c r="B46" s="43" t="s">
        <v>81</v>
      </c>
      <c r="C46" s="43">
        <v>0</v>
      </c>
      <c r="D46" s="45">
        <v>0</v>
      </c>
      <c r="E46" s="60">
        <v>3.27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5.75" customHeight="1" spans="1:26">
      <c r="A47" s="34"/>
      <c r="B47" s="48" t="s">
        <v>45</v>
      </c>
      <c r="C47" s="62">
        <f t="shared" ref="C47:D47" si="1">SUM(C16:C42)</f>
        <v>1682800</v>
      </c>
      <c r="D47" s="63">
        <f t="shared" si="1"/>
        <v>1696500</v>
      </c>
      <c r="E47" s="64">
        <v>1158062.09</v>
      </c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5.75" customHeight="1" spans="1:26">
      <c r="A48" s="34"/>
      <c r="B48" s="34"/>
      <c r="C48" s="34"/>
      <c r="D48" s="35"/>
      <c r="E48" s="65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5.75" customHeight="1" spans="1:26">
      <c r="A49" s="66" t="s">
        <v>46</v>
      </c>
      <c r="C49" s="67">
        <f t="shared" ref="C49:E49" si="2">-C47+C10</f>
        <v>32200</v>
      </c>
      <c r="D49" s="68">
        <f t="shared" si="2"/>
        <v>8500</v>
      </c>
      <c r="E49" s="69">
        <f t="shared" si="2"/>
        <v>322876.33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5.75" customHeight="1" spans="1:26">
      <c r="A50" s="34"/>
      <c r="B50" s="34"/>
      <c r="C50" s="34"/>
      <c r="D50" s="34"/>
      <c r="E50" s="35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5.75" customHeight="1" spans="1:26">
      <c r="A51" s="34"/>
      <c r="B51" s="36"/>
      <c r="C51" s="36"/>
      <c r="D51" s="34"/>
      <c r="E51" s="35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5.75" customHeight="1" spans="1:26">
      <c r="A52" s="34"/>
      <c r="B52" s="34" t="s">
        <v>47</v>
      </c>
      <c r="C52" s="34"/>
      <c r="D52" s="34"/>
      <c r="E52" s="35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5.75" customHeight="1" spans="1:26">
      <c r="A53" s="34">
        <v>8040</v>
      </c>
      <c r="B53" s="34" t="s">
        <v>48</v>
      </c>
      <c r="C53" s="34">
        <v>1000</v>
      </c>
      <c r="D53" s="35">
        <v>3000</v>
      </c>
      <c r="E53" s="35">
        <v>1702</v>
      </c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5.75" customHeight="1" spans="1:26">
      <c r="A54" s="34">
        <v>8140</v>
      </c>
      <c r="B54" s="34" t="s">
        <v>50</v>
      </c>
      <c r="C54" s="70">
        <v>-400</v>
      </c>
      <c r="D54" s="35">
        <v>0</v>
      </c>
      <c r="E54" s="71">
        <v>0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5.75" customHeight="1" spans="1:26">
      <c r="A55" s="34"/>
      <c r="B55" s="34" t="s">
        <v>51</v>
      </c>
      <c r="C55" s="34">
        <f t="shared" ref="C55:E55" si="3">C53+C54</f>
        <v>600</v>
      </c>
      <c r="D55" s="35">
        <f t="shared" si="3"/>
        <v>3000</v>
      </c>
      <c r="E55" s="35">
        <f t="shared" si="3"/>
        <v>1702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5.75" customHeight="1" spans="1:26">
      <c r="A56" s="34"/>
      <c r="B56" s="34"/>
      <c r="C56" s="34"/>
      <c r="D56" s="35"/>
      <c r="E56" s="35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5.75" customHeight="1" spans="1:26">
      <c r="A57" s="72" t="s">
        <v>52</v>
      </c>
      <c r="B57" s="72"/>
      <c r="C57" s="72"/>
      <c r="D57" s="73">
        <f>D49+D53</f>
        <v>11500</v>
      </c>
      <c r="E57" s="74">
        <f>E49+E53-(-E54)</f>
        <v>324578.33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15.75" customHeight="1" spans="1:26">
      <c r="A58" s="66"/>
      <c r="C58" s="66"/>
      <c r="D58" s="35"/>
      <c r="E58" s="35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5.75" customHeight="1" spans="1:26">
      <c r="A59" s="75"/>
      <c r="B59" s="36"/>
      <c r="C59" s="36"/>
      <c r="D59" s="35"/>
      <c r="E59" s="35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5.75" customHeight="1" spans="1:26">
      <c r="A60" s="36"/>
      <c r="B60" s="36"/>
      <c r="C60" s="36"/>
      <c r="D60" s="35"/>
      <c r="E60" s="35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5.75" customHeight="1" spans="1:26">
      <c r="A61" s="36"/>
      <c r="B61" s="36"/>
      <c r="C61" s="36"/>
      <c r="D61" s="35"/>
      <c r="E61" s="35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5.75" customHeight="1" spans="1:26">
      <c r="A62" s="36"/>
      <c r="B62" s="36"/>
      <c r="C62" s="36"/>
      <c r="D62" s="35"/>
      <c r="E62" s="35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5.75" customHeight="1" spans="1:26">
      <c r="A63" s="36"/>
      <c r="B63" s="36"/>
      <c r="C63" s="36"/>
      <c r="D63" s="35"/>
      <c r="E63" s="35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15.75" customHeight="1" spans="1:26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15.75" customHeight="1" spans="1:26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15.75" customHeight="1" spans="1:26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5.75" customHeight="1" spans="1:26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5.75" customHeight="1" spans="1:26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5.75" customHeight="1" spans="1:26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5.75" customHeight="1" spans="1:26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5.75" customHeight="1" spans="1:26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5.75" customHeight="1" spans="1:26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5.75" customHeight="1" spans="1:26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5.75" customHeight="1" spans="1:26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5.75" customHeight="1" spans="1:26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5.75" customHeight="1" spans="1:26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5.75" customHeight="1" spans="1:26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5.75" customHeight="1" spans="1:26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5.75" customHeight="1" spans="1:26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5.75" customHeight="1" spans="1:26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15.75" customHeight="1" spans="1:26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5.75" customHeight="1" spans="1:26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5.75" customHeight="1" spans="1:26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5.75" customHeight="1" spans="1:26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5.75" customHeight="1" spans="1:26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5.75" customHeight="1" spans="1:26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15.75" customHeight="1" spans="1:26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15.75" customHeight="1" spans="1:26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15.75" customHeight="1" spans="1:26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15.75" customHeight="1" spans="1:26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15.75" customHeight="1" spans="1:26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15.75" customHeight="1" spans="1:26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15.75" customHeight="1" spans="1:26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15.75" customHeight="1" spans="1:26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15.75" customHeight="1" spans="1:26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15.75" customHeight="1" spans="1:26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15.75" customHeight="1" spans="1:26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15.75" customHeight="1" spans="1:26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15.75" customHeight="1" spans="1:26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15.75" customHeight="1" spans="1:26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15.75" customHeight="1" spans="1:26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15.75" customHeight="1" spans="1:26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15.75" customHeight="1" spans="1:26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15.75" customHeight="1" spans="1:26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15.75" customHeight="1" spans="1:26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15.75" customHeight="1" spans="1:26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15.75" customHeight="1" spans="1:26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15.75" customHeight="1" spans="1:26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15.75" customHeight="1" spans="1:26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15.75" customHeight="1" spans="1:26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15.75" customHeight="1" spans="1:26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15.75" customHeight="1" spans="1:26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15.75" customHeight="1" spans="1:26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15.75" customHeight="1" spans="1:26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15.75" customHeight="1" spans="1:26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15.75" customHeight="1" spans="1:26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15.75" customHeight="1" spans="1:26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15.75" customHeight="1" spans="1:26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15.75" customHeight="1" spans="1:26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15.75" customHeight="1" spans="1:26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15.75" customHeight="1" spans="1:26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15.75" customHeight="1" spans="1:26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15.75" customHeight="1" spans="1:26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15.75" customHeight="1" spans="1:26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15.75" customHeight="1" spans="1:26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15.75" customHeight="1" spans="1:26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15.75" customHeight="1" spans="1:26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15.75" customHeight="1" spans="1:26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15.75" customHeight="1" spans="1:26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15.75" customHeight="1" spans="1:26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15.75" customHeight="1" spans="1:26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15.75" customHeight="1" spans="1:26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15.75" customHeight="1" spans="1:26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15.75" customHeight="1" spans="1:26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15.75" customHeight="1" spans="1:26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15.75" customHeight="1" spans="1:26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15.75" customHeight="1" spans="1:26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15.75" customHeight="1" spans="1:26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15.75" customHeight="1" spans="1:26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15.75" customHeight="1" spans="1:26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15.75" customHeight="1" spans="1:26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ht="15.75" customHeight="1" spans="1:26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ht="15.75" customHeight="1" spans="1:26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ht="15.75" customHeight="1" spans="1:26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ht="15.75" customHeight="1" spans="1:26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ht="15.75" customHeight="1" spans="1:26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ht="15.75" customHeight="1" spans="1:26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ht="15.75" customHeight="1" spans="1:26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ht="15.75" customHeight="1" spans="1:26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ht="15.75" customHeight="1" spans="1:26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ht="15.75" customHeight="1" spans="1:26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ht="15.75" customHeight="1" spans="1:26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ht="15.75" customHeight="1" spans="1:26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ht="15.75" customHeight="1" spans="1:26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ht="15.75" customHeight="1" spans="1:26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ht="15.75" customHeight="1" spans="1:26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ht="15.75" customHeight="1" spans="1:26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ht="15.75" customHeight="1" spans="1:26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ht="15.75" customHeight="1" spans="1:26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ht="15.75" customHeight="1" spans="1:26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ht="15.75" customHeight="1" spans="1:26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ht="15.75" customHeight="1" spans="1:26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ht="15.75" customHeight="1" spans="1:26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ht="15.75" customHeight="1" spans="1:26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ht="15.75" customHeight="1" spans="1:26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ht="15.75" customHeight="1" spans="1:26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ht="15.75" customHeight="1" spans="1:26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ht="15.75" customHeight="1" spans="1:26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ht="15.75" customHeight="1" spans="1:26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ht="15.75" customHeight="1" spans="1:26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ht="15.75" customHeight="1" spans="1:26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ht="15.75" customHeight="1" spans="1:26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ht="15.75" customHeight="1" spans="1:26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ht="15.75" customHeight="1" spans="1:26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ht="15.75" customHeight="1" spans="1:26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ht="15.75" customHeight="1" spans="1:26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ht="15.75" customHeight="1" spans="1:26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ht="15.75" customHeight="1" spans="1:26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ht="15.75" customHeight="1" spans="1:26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ht="15.75" customHeight="1" spans="1:26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ht="15.75" customHeight="1" spans="1:26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ht="15.75" customHeight="1" spans="1:26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ht="15.75" customHeight="1" spans="1:26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ht="15.75" customHeight="1" spans="1:26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ht="15.75" customHeight="1" spans="1:26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ht="15.75" customHeight="1" spans="1:26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ht="15.75" customHeight="1" spans="1:26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ht="15.75" customHeight="1" spans="1:26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ht="15.75" customHeight="1" spans="1:26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ht="15.75" customHeight="1" spans="1:26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ht="15.75" customHeight="1" spans="1:26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ht="15.75" customHeight="1" spans="1:26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ht="15.75" customHeight="1" spans="1:26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ht="15.75" customHeight="1" spans="1:26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ht="15.75" customHeight="1" spans="1:26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ht="15.75" customHeight="1" spans="1:26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ht="15.75" customHeight="1" spans="1:26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ht="15.75" customHeight="1" spans="1:26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ht="15.75" customHeight="1" spans="1:26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ht="15.75" customHeight="1" spans="1:26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ht="15.75" customHeight="1" spans="1:26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ht="15.75" customHeight="1" spans="1:26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t="15.75" customHeight="1" spans="1:26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ht="15.75" customHeight="1" spans="1:26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ht="15.75" customHeight="1" spans="1:26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ht="15.75" customHeight="1" spans="1:26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t="15.75" customHeight="1" spans="1:26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ht="15.75" customHeight="1" spans="1:26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t="15.75" customHeight="1" spans="1:26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ht="15.75" customHeight="1" spans="1:26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t="15.75" customHeight="1" spans="1:26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ht="15.75" customHeight="1" spans="1:26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t="15.75" customHeight="1" spans="1:26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ht="15.75" customHeight="1" spans="1:26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t="15.75" customHeight="1" spans="1:26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ht="15.75" customHeight="1" spans="1:26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t="15.75" customHeight="1" spans="1:26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ht="15.75" customHeight="1" spans="1:26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ht="15.75" customHeight="1" spans="1:26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ht="15.75" customHeight="1" spans="1:26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t="15.75" customHeight="1" spans="1:26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ht="15.75" customHeight="1" spans="1:26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t="15.75" customHeight="1" spans="1:26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ht="15.75" customHeight="1" spans="1:26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t="15.75" customHeight="1" spans="1:26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5.75" customHeight="1" spans="1:26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5.75" customHeight="1" spans="1:26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5.75" customHeight="1" spans="1:26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t="15.75" customHeight="1" spans="1:26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ht="15.75" customHeight="1" spans="1:26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t="15.75" customHeight="1" spans="1:26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ht="15.75" customHeight="1" spans="1:26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t="15.75" customHeight="1" spans="1:26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ht="15.75" customHeight="1" spans="1:26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ht="15.75" customHeight="1" spans="1:26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ht="15.75" customHeight="1" spans="1:26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ht="15.75" customHeight="1" spans="1:26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ht="15.75" customHeight="1" spans="1:26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ht="15.75" customHeight="1" spans="1:26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ht="15.75" customHeight="1" spans="1:26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ht="15.75" customHeight="1" spans="1:26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ht="15.75" customHeight="1" spans="1:26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ht="15.75" customHeight="1" spans="1:26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ht="15.75" customHeight="1" spans="1:26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ht="15.75" customHeight="1" spans="1:26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ht="15.75" customHeight="1" spans="1:26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ht="15.75" customHeight="1" spans="1:26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ht="15.75" customHeight="1" spans="1:26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ht="15.75" customHeight="1" spans="1:26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ht="15.75" customHeight="1" spans="1:26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ht="15.75" customHeight="1" spans="1:26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ht="15.75" customHeight="1" spans="1:26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ht="15.75" customHeight="1" spans="1:26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ht="15.75" customHeight="1" spans="1:26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ht="15.75" customHeight="1" spans="1:26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ht="15.75" customHeight="1" spans="1:26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ht="15.75" customHeight="1" spans="1:26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ht="15.75" customHeight="1" spans="1:26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t="15.75" customHeight="1" spans="1:26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ht="15.75" customHeight="1" spans="1:26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t="15.75" customHeight="1" spans="1:26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ht="15.75" customHeight="1" spans="1:26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t="15.75" customHeight="1" spans="1:26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ht="15.75" customHeight="1" spans="1:26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t="15.75" customHeight="1" spans="1:26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ht="15.75" customHeight="1" spans="1:26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t="15.75" customHeight="1" spans="1:26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ht="15.75" customHeight="1" spans="1:26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t="15.75" customHeight="1" spans="1:26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ht="15.75" customHeight="1" spans="1:26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t="15.75" customHeight="1" spans="1:26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ht="15.75" customHeight="1" spans="1:26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t="15.75" customHeight="1" spans="1:26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ht="15.75" customHeight="1" spans="1:26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t="15.75" customHeight="1" spans="1:26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ht="15.75" customHeight="1" spans="1:26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t="15.75" customHeight="1" spans="1:26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ht="15.75" customHeight="1" spans="1:26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t="15.75" customHeight="1" spans="1:26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ht="15.75" customHeight="1" spans="1:26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t="15.75" customHeight="1" spans="1:26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ht="15.75" customHeight="1" spans="1:26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t="15.75" customHeight="1" spans="1:26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ht="15.75" customHeight="1" spans="1:26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t="15.75" customHeight="1" spans="1:26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ht="15.75" customHeight="1" spans="1:26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t="15.75" customHeight="1" spans="1:26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ht="15.75" customHeight="1" spans="1:26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t="15.75" customHeight="1" spans="1:26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ht="15.75" customHeight="1" spans="1:26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t="15.75" customHeight="1" spans="1:26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ht="15.75" customHeight="1" spans="1:26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t="15.75" customHeight="1" spans="1:26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ht="15.75" customHeight="1" spans="1:26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t="15.75" customHeight="1" spans="1:26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ht="15.75" customHeight="1" spans="1:26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t="15.75" customHeight="1" spans="1:26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ht="15.75" customHeight="1" spans="1:26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ht="15.75" customHeight="1" spans="1:26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ht="15.75" customHeight="1" spans="1:26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t="15.75" customHeight="1" spans="1:26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ht="15.75" customHeight="1" spans="1:26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t="15.75" customHeight="1" spans="1:26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ht="15.75" customHeight="1" spans="1:26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t="15.75" customHeight="1" spans="1:26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ht="15.75" customHeight="1" spans="1:26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t="15.75" customHeight="1" spans="1:26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ht="15.75" customHeight="1" spans="1:26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t="15.75" customHeight="1" spans="1:26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ht="15.75" customHeight="1" spans="1:26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t="15.75" customHeight="1" spans="1:26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ht="15.75" customHeight="1" spans="1:26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t="15.75" customHeight="1" spans="1:26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ht="15.75" customHeight="1" spans="1:26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t="15.75" customHeight="1" spans="1:26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ht="15.75" customHeight="1" spans="1:26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ht="15.75" customHeight="1" spans="1:26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ht="15.75" customHeight="1" spans="1:26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ht="15.75" customHeight="1" spans="1:26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ht="15.75" customHeight="1" spans="1:26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ht="15.75" customHeight="1" spans="1:26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ht="15.75" customHeight="1" spans="1:26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ht="15.75" customHeight="1" spans="1:26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ht="15.75" customHeight="1" spans="1:26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ht="15.75" customHeight="1" spans="1:26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ht="15.75" customHeight="1" spans="1:26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ht="15.75" customHeight="1" spans="1:26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ht="15.75" customHeight="1" spans="1:26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ht="15.75" customHeight="1" spans="1:26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ht="15.75" customHeight="1" spans="1:26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t="15.75" customHeight="1" spans="1:26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ht="15.75" customHeight="1" spans="1:26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t="15.75" customHeight="1" spans="1:26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ht="15.75" customHeight="1" spans="1:26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t="15.75" customHeight="1" spans="1:26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ht="15.75" customHeight="1" spans="1:26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t="15.75" customHeight="1" spans="1:26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ht="15.75" customHeight="1" spans="1:26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t="15.75" customHeight="1" spans="1:26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ht="15.75" customHeight="1" spans="1:26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t="15.75" customHeight="1" spans="1:26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ht="15.75" customHeight="1" spans="1:26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t="15.75" customHeight="1" spans="1:26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ht="15.75" customHeight="1" spans="1:26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t="15.75" customHeight="1" spans="1:26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ht="15.75" customHeight="1" spans="1:26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t="15.75" customHeight="1" spans="1:26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ht="15.75" customHeight="1" spans="1:26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t="15.75" customHeight="1" spans="1:26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ht="15.75" customHeight="1" spans="1:26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t="15.75" customHeight="1" spans="1:26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ht="15.75" customHeight="1" spans="1:26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t="15.75" customHeight="1" spans="1:26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ht="15.75" customHeight="1" spans="1:26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t="15.75" customHeight="1" spans="1:26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ht="15.75" customHeight="1" spans="1:26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t="15.75" customHeight="1" spans="1:26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ht="15.75" customHeight="1" spans="1:26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t="15.75" customHeight="1" spans="1:26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ht="15.75" customHeight="1" spans="1:26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t="15.75" customHeight="1" spans="1:26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ht="15.75" customHeight="1" spans="1:26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t="15.75" customHeight="1" spans="1:26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ht="15.75" customHeight="1" spans="1:26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t="15.75" customHeight="1" spans="1:26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ht="15.75" customHeight="1" spans="1:26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t="15.75" customHeight="1" spans="1:26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ht="15.75" customHeight="1" spans="1:26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t="15.75" customHeight="1" spans="1:26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ht="15.75" customHeight="1" spans="1:26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t="15.75" customHeight="1" spans="1:26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ht="15.75" customHeight="1" spans="1:26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t="15.75" customHeight="1" spans="1:26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ht="15.75" customHeight="1" spans="1:26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t="15.75" customHeight="1" spans="1:26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ht="15.75" customHeight="1" spans="1:26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t="15.75" customHeight="1" spans="1:26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ht="15.75" customHeight="1" spans="1:26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t="15.75" customHeight="1" spans="1:26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ht="15.75" customHeight="1" spans="1:26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t="15.75" customHeight="1" spans="1:26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ht="15.75" customHeight="1" spans="1:26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t="15.75" customHeight="1" spans="1:26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ht="15.75" customHeight="1" spans="1:26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t="15.75" customHeight="1" spans="1:26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ht="15.75" customHeight="1" spans="1:26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t="15.75" customHeight="1" spans="1:26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ht="15.75" customHeight="1" spans="1:26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t="15.75" customHeight="1" spans="1:26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ht="15.75" customHeight="1" spans="1:26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t="15.75" customHeight="1" spans="1:26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ht="15.75" customHeight="1" spans="1:26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t="15.75" customHeight="1" spans="1:26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ht="15.75" customHeight="1" spans="1:26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t="15.75" customHeight="1" spans="1:26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ht="15.75" customHeight="1" spans="1:26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t="15.75" customHeight="1" spans="1:26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ht="15.75" customHeight="1" spans="1:26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t="15.75" customHeight="1" spans="1:26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ht="15.75" customHeight="1" spans="1:26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t="15.75" customHeight="1" spans="1:26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ht="15.75" customHeight="1" spans="1:26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t="15.75" customHeight="1" spans="1:26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ht="15.75" customHeight="1" spans="1:26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t="15.75" customHeight="1" spans="1:26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ht="15.75" customHeight="1" spans="1:26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t="15.75" customHeight="1" spans="1:26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ht="15.75" customHeight="1" spans="1:26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t="15.75" customHeight="1" spans="1:26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ht="15.75" customHeight="1" spans="1:26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t="15.75" customHeight="1" spans="1:26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ht="15.75" customHeight="1" spans="1:26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t="15.75" customHeight="1" spans="1:26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ht="15.75" customHeight="1" spans="1:26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t="15.75" customHeight="1" spans="1:26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ht="15.75" customHeight="1" spans="1:26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t="15.75" customHeight="1" spans="1:26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ht="15.75" customHeight="1" spans="1:26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t="15.75" customHeight="1" spans="1:26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ht="15.75" customHeight="1" spans="1:26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t="15.75" customHeight="1" spans="1:26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ht="15.75" customHeight="1" spans="1:26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t="15.75" customHeight="1" spans="1:26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ht="15.75" customHeight="1" spans="1:26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t="15.75" customHeight="1" spans="1:26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ht="15.75" customHeight="1" spans="1:26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t="15.75" customHeight="1" spans="1:26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ht="15.75" customHeight="1" spans="1:26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t="15.75" customHeight="1" spans="1:26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ht="15.75" customHeight="1" spans="1:26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t="15.75" customHeight="1" spans="1:26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ht="15.75" customHeight="1" spans="1:26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t="15.75" customHeight="1" spans="1:26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ht="15.75" customHeight="1" spans="1:26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t="15.75" customHeight="1" spans="1:26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ht="15.75" customHeight="1" spans="1:26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t="15.75" customHeight="1" spans="1:26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ht="15.75" customHeight="1" spans="1:26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t="15.75" customHeight="1" spans="1:26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ht="15.75" customHeight="1" spans="1:26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t="15.75" customHeight="1" spans="1:26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ht="15.75" customHeight="1" spans="1:26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t="15.75" customHeight="1" spans="1:26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ht="15.75" customHeight="1" spans="1:26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t="15.75" customHeight="1" spans="1:26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ht="15.75" customHeight="1" spans="1:26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t="15.75" customHeight="1" spans="1:26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ht="15.75" customHeight="1" spans="1:26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t="15.75" customHeight="1" spans="1:26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ht="15.75" customHeight="1" spans="1:26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t="15.75" customHeight="1" spans="1:26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ht="15.75" customHeight="1" spans="1:26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t="15.75" customHeight="1" spans="1:26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ht="15.75" customHeight="1" spans="1:26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t="15.75" customHeight="1" spans="1:26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ht="15.75" customHeight="1" spans="1:26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t="15.75" customHeight="1" spans="1:26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ht="15.75" customHeight="1" spans="1:26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t="15.75" customHeight="1" spans="1:26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ht="15.75" customHeight="1" spans="1:26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t="15.75" customHeight="1" spans="1:26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ht="15.75" customHeight="1" spans="1:26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t="15.75" customHeight="1" spans="1:26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ht="15.75" customHeight="1" spans="1:26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t="15.75" customHeight="1" spans="1:26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ht="15.75" customHeight="1" spans="1:26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t="15.75" customHeight="1" spans="1:26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ht="15.75" customHeight="1" spans="1:26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t="15.75" customHeight="1" spans="1:26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ht="15.75" customHeight="1" spans="1:26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t="15.75" customHeight="1" spans="1:26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ht="15.75" customHeight="1" spans="1:26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t="15.75" customHeight="1" spans="1:26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ht="15.75" customHeight="1" spans="1:26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t="15.75" customHeight="1" spans="1:26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ht="15.75" customHeight="1" spans="1:26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t="15.75" customHeight="1" spans="1:26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ht="15.75" customHeight="1" spans="1:26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t="15.75" customHeight="1" spans="1:26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ht="15.75" customHeight="1" spans="1:26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t="15.75" customHeight="1" spans="1:26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ht="15.75" customHeight="1" spans="1:26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t="15.75" customHeight="1" spans="1:26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ht="15.75" customHeight="1" spans="1:26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t="15.75" customHeight="1" spans="1:26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ht="15.75" customHeight="1" spans="1:26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t="15.75" customHeight="1" spans="1:26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ht="15.75" customHeight="1" spans="1:26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t="15.75" customHeight="1" spans="1:26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ht="15.75" customHeight="1" spans="1:26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t="15.75" customHeight="1" spans="1:26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ht="15.75" customHeight="1" spans="1:26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t="15.75" customHeight="1" spans="1:26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ht="15.75" customHeight="1" spans="1:26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t="15.75" customHeight="1" spans="1:26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ht="15.75" customHeight="1" spans="1:26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t="15.75" customHeight="1" spans="1:26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ht="15.75" customHeight="1" spans="1:26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t="15.75" customHeight="1" spans="1:26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ht="15.75" customHeight="1" spans="1:26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t="15.75" customHeight="1" spans="1:26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ht="15.75" customHeight="1" spans="1:26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t="15.75" customHeight="1" spans="1:26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ht="15.75" customHeight="1" spans="1:26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t="15.75" customHeight="1" spans="1:26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ht="15.75" customHeight="1" spans="1:26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t="15.75" customHeight="1" spans="1:26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ht="15.75" customHeight="1" spans="1:26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t="15.75" customHeight="1" spans="1:26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ht="15.75" customHeight="1" spans="1:26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t="15.75" customHeight="1" spans="1:26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ht="15.75" customHeight="1" spans="1:26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t="15.75" customHeight="1" spans="1:26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ht="15.75" customHeight="1" spans="1:26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t="15.75" customHeight="1" spans="1:26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ht="15.75" customHeight="1" spans="1:26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t="15.75" customHeight="1" spans="1:26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ht="15.75" customHeight="1" spans="1:26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t="15.75" customHeight="1" spans="1:26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ht="15.75" customHeight="1" spans="1:26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t="15.75" customHeight="1" spans="1:26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ht="15.75" customHeight="1" spans="1:26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t="15.75" customHeight="1" spans="1:26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ht="15.75" customHeight="1" spans="1:26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t="15.75" customHeight="1" spans="1:26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ht="15.75" customHeight="1" spans="1:26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t="15.75" customHeight="1" spans="1:26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ht="15.75" customHeight="1" spans="1:26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t="15.75" customHeight="1" spans="1:26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ht="15.75" customHeight="1" spans="1:26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t="15.75" customHeight="1" spans="1:26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ht="15.75" customHeight="1" spans="1:26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t="15.75" customHeight="1" spans="1:26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ht="15.75" customHeight="1" spans="1:26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t="15.75" customHeight="1" spans="1:26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ht="15.75" customHeight="1" spans="1:26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t="15.75" customHeight="1" spans="1:26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ht="15.75" customHeight="1" spans="1:26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t="15.75" customHeight="1" spans="1:26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ht="15.75" customHeight="1" spans="1:26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t="15.75" customHeight="1" spans="1:26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ht="15.75" customHeight="1" spans="1:26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t="15.75" customHeight="1" spans="1:26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ht="15.75" customHeight="1" spans="1:26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t="15.75" customHeight="1" spans="1:26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ht="15.75" customHeight="1" spans="1:26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t="15.75" customHeight="1" spans="1:26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ht="15.75" customHeight="1" spans="1:26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t="15.75" customHeight="1" spans="1:26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ht="15.75" customHeight="1" spans="1:26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t="15.75" customHeight="1" spans="1:26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ht="15.75" customHeight="1" spans="1:26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t="15.75" customHeight="1" spans="1:26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ht="15.75" customHeight="1" spans="1:26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t="15.75" customHeight="1" spans="1:26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ht="15.75" customHeight="1" spans="1:26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t="15.75" customHeight="1" spans="1:26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ht="15.75" customHeight="1" spans="1:26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t="15.75" customHeight="1" spans="1:26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ht="15.75" customHeight="1" spans="1:26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t="15.75" customHeight="1" spans="1:26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ht="15.75" customHeight="1" spans="1:26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t="15.75" customHeight="1" spans="1:26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ht="15.75" customHeight="1" spans="1:26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t="15.75" customHeight="1" spans="1:26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ht="15.75" customHeight="1" spans="1:26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t="15.75" customHeight="1" spans="1:26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ht="15.75" customHeight="1" spans="1:26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t="15.75" customHeight="1" spans="1:26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ht="15.75" customHeight="1" spans="1:26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t="15.75" customHeight="1" spans="1:26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ht="15.75" customHeight="1" spans="1:26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t="15.75" customHeight="1" spans="1:26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ht="15.75" customHeight="1" spans="1:26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t="15.75" customHeight="1" spans="1:26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ht="15.75" customHeight="1" spans="1:26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t="15.75" customHeight="1" spans="1:26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ht="15.75" customHeight="1" spans="1:26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t="15.75" customHeight="1" spans="1:26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ht="15.75" customHeight="1" spans="1:26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t="15.75" customHeight="1" spans="1:26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ht="15.75" customHeight="1" spans="1:26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t="15.75" customHeight="1" spans="1:26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ht="15.75" customHeight="1" spans="1:26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t="15.75" customHeight="1" spans="1:26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ht="15.75" customHeight="1" spans="1:26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t="15.75" customHeight="1" spans="1:26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ht="15.75" customHeight="1" spans="1:26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t="15.75" customHeight="1" spans="1:26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ht="15.75" customHeight="1" spans="1:26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t="15.75" customHeight="1" spans="1:26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ht="15.75" customHeight="1" spans="1:26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t="15.75" customHeight="1" spans="1:26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ht="15.75" customHeight="1" spans="1:26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t="15.75" customHeight="1" spans="1:26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ht="15.75" customHeight="1" spans="1:26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t="15.75" customHeight="1" spans="1:26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ht="15.75" customHeight="1" spans="1:26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t="15.75" customHeight="1" spans="1:26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ht="15.75" customHeight="1" spans="1:26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t="15.75" customHeight="1" spans="1:26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ht="15.75" customHeight="1" spans="1:26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t="15.75" customHeight="1" spans="1:26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ht="15.75" customHeight="1" spans="1:26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t="15.75" customHeight="1" spans="1:26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ht="15.75" customHeight="1" spans="1:26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t="15.75" customHeight="1" spans="1:26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ht="15.75" customHeight="1" spans="1:26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t="15.75" customHeight="1" spans="1:26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ht="15.75" customHeight="1" spans="1:26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t="15.75" customHeight="1" spans="1:26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ht="15.75" customHeight="1" spans="1:26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t="15.75" customHeight="1" spans="1:26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ht="15.75" customHeight="1" spans="1:26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t="15.75" customHeight="1" spans="1:26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ht="15.75" customHeight="1" spans="1:26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t="15.75" customHeight="1" spans="1:26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ht="15.75" customHeight="1" spans="1:26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t="15.75" customHeight="1" spans="1:26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ht="15.75" customHeight="1" spans="1:26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t="15.75" customHeight="1" spans="1:26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ht="15.75" customHeight="1" spans="1:26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t="15.75" customHeight="1" spans="1:26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ht="15.75" customHeight="1" spans="1:26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t="15.75" customHeight="1" spans="1:26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ht="15.75" customHeight="1" spans="1:26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t="15.75" customHeight="1" spans="1:26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ht="15.75" customHeight="1" spans="1:26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t="15.75" customHeight="1" spans="1:26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ht="15.75" customHeight="1" spans="1:26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t="15.75" customHeight="1" spans="1:26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ht="15.75" customHeight="1" spans="1:26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t="15.75" customHeight="1" spans="1:26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ht="15.75" customHeight="1" spans="1:26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t="15.75" customHeight="1" spans="1:26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ht="15.75" customHeight="1" spans="1:26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t="15.75" customHeight="1" spans="1:26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ht="15.75" customHeight="1" spans="1:26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t="15.75" customHeight="1" spans="1:26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ht="15.75" customHeight="1" spans="1:26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t="15.75" customHeight="1" spans="1:26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ht="15.75" customHeight="1" spans="1:26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t="15.75" customHeight="1" spans="1:26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ht="15.75" customHeight="1" spans="1:26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t="15.75" customHeight="1" spans="1:26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ht="15.75" customHeight="1" spans="1:26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t="15.75" customHeight="1" spans="1:26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ht="15.75" customHeight="1" spans="1:26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t="15.75" customHeight="1" spans="1:26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ht="15.75" customHeight="1" spans="1:26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t="15.75" customHeight="1" spans="1:26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ht="15.75" customHeight="1" spans="1:26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t="15.75" customHeight="1" spans="1:26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ht="15.75" customHeight="1" spans="1:26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t="15.75" customHeight="1" spans="1:26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ht="15.75" customHeight="1" spans="1:26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t="15.75" customHeight="1" spans="1:26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ht="15.75" customHeight="1" spans="1:26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t="15.75" customHeight="1" spans="1:26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ht="15.75" customHeight="1" spans="1:26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t="15.75" customHeight="1" spans="1:26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ht="15.75" customHeight="1" spans="1:26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t="15.75" customHeight="1" spans="1:26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ht="15.75" customHeight="1" spans="1:26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t="15.75" customHeight="1" spans="1:26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ht="15.75" customHeight="1" spans="1:26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t="15.75" customHeight="1" spans="1:26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ht="15.75" customHeight="1" spans="1:26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t="15.75" customHeight="1" spans="1:26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ht="15.75" customHeight="1" spans="1:26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t="15.75" customHeight="1" spans="1:26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ht="15.75" customHeight="1" spans="1:26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t="15.75" customHeight="1" spans="1:26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ht="15.75" customHeight="1" spans="1:26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t="15.75" customHeight="1" spans="1:26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ht="15.75" customHeight="1" spans="1:26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t="15.75" customHeight="1" spans="1:26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ht="15.75" customHeight="1" spans="1:26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t="15.75" customHeight="1" spans="1:26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ht="15.75" customHeight="1" spans="1:26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t="15.75" customHeight="1" spans="1:26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ht="15.75" customHeight="1" spans="1:26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t="15.75" customHeight="1" spans="1:26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ht="15.75" customHeight="1" spans="1:26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t="15.75" customHeight="1" spans="1:26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ht="15.75" customHeight="1" spans="1:26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t="15.75" customHeight="1" spans="1:26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ht="15.75" customHeight="1" spans="1:26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t="15.75" customHeight="1" spans="1:26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ht="15.75" customHeight="1" spans="1:26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t="15.75" customHeight="1" spans="1:26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ht="15.75" customHeight="1" spans="1:26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t="15.75" customHeight="1" spans="1:26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ht="15.75" customHeight="1" spans="1:26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t="15.75" customHeight="1" spans="1:26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ht="15.75" customHeight="1" spans="1:26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t="15.75" customHeight="1" spans="1:26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ht="15.75" customHeight="1" spans="1:26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t="15.75" customHeight="1" spans="1:26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ht="15.75" customHeight="1" spans="1:26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t="15.75" customHeight="1" spans="1:26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ht="15.75" customHeight="1" spans="1:26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t="15.75" customHeight="1" spans="1:26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ht="15.75" customHeight="1" spans="1:26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t="15.75" customHeight="1" spans="1:26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ht="15.75" customHeight="1" spans="1:26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t="15.75" customHeight="1" spans="1:26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ht="15.75" customHeight="1" spans="1:26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t="15.75" customHeight="1" spans="1:26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ht="15.75" customHeight="1" spans="1:26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t="15.75" customHeight="1" spans="1:26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ht="15.75" customHeight="1" spans="1:26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t="15.75" customHeight="1" spans="1:26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ht="15.75" customHeight="1" spans="1:26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t="15.75" customHeight="1" spans="1:26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ht="15.75" customHeight="1" spans="1:26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t="15.75" customHeight="1" spans="1:26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ht="15.75" customHeight="1" spans="1:26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t="15.75" customHeight="1" spans="1:26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ht="15.75" customHeight="1" spans="1:26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t="15.75" customHeight="1" spans="1:26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ht="15.75" customHeight="1" spans="1:26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t="15.75" customHeight="1" spans="1:26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ht="15.75" customHeight="1" spans="1:26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t="15.75" customHeight="1" spans="1:26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ht="15.75" customHeight="1" spans="1:26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t="15.75" customHeight="1" spans="1:26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ht="15.75" customHeight="1" spans="1:26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t="15.75" customHeight="1" spans="1:26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ht="15.75" customHeight="1" spans="1:26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t="15.75" customHeight="1" spans="1:26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ht="15.75" customHeight="1" spans="1:26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t="15.75" customHeight="1" spans="1:26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ht="15.75" customHeight="1" spans="1:26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t="15.75" customHeight="1" spans="1:26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ht="15.75" customHeight="1" spans="1:26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t="15.75" customHeight="1" spans="1:26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ht="15.75" customHeight="1" spans="1:26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t="15.75" customHeight="1" spans="1:26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ht="15.75" customHeight="1" spans="1:26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t="15.75" customHeight="1" spans="1:26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ht="15.75" customHeight="1" spans="1:26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t="15.75" customHeight="1" spans="1:26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ht="15.75" customHeight="1" spans="1:26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t="15.75" customHeight="1" spans="1:26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ht="15.75" customHeight="1" spans="1:26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t="15.75" customHeight="1" spans="1:26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ht="15.75" customHeight="1" spans="1:26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t="15.75" customHeight="1" spans="1:26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ht="15.75" customHeight="1" spans="1:26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t="15.75" customHeight="1" spans="1:26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ht="15.75" customHeight="1" spans="1:26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t="15.75" customHeight="1" spans="1:26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ht="15.75" customHeight="1" spans="1:26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t="15.75" customHeight="1" spans="1:26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ht="15.75" customHeight="1" spans="1:26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t="15.75" customHeight="1" spans="1:26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ht="15.75" customHeight="1" spans="1:26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t="15.75" customHeight="1" spans="1:26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ht="15.75" customHeight="1" spans="1:26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t="15.75" customHeight="1" spans="1:26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ht="15.75" customHeight="1" spans="1:26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t="15.75" customHeight="1" spans="1:26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ht="15.75" customHeight="1" spans="1:26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t="15.75" customHeight="1" spans="1:26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ht="15.75" customHeight="1" spans="1:26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t="15.75" customHeight="1" spans="1:26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ht="15.75" customHeight="1" spans="1:26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t="15.75" customHeight="1" spans="1:26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ht="15.75" customHeight="1" spans="1:26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t="15.75" customHeight="1" spans="1:26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ht="15.75" customHeight="1" spans="1:26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5.75" customHeight="1" spans="1:26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5.75" customHeight="1" spans="1:26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5.75" customHeight="1" spans="1:26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5.75" customHeight="1" spans="1:26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5.75" customHeight="1" spans="1:26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5.75" customHeight="1" spans="1:26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5.75" customHeight="1" spans="1:26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5.75" customHeight="1" spans="1:26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5.75" customHeight="1" spans="1:26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5.75" customHeight="1" spans="1:26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5.75" customHeight="1" spans="1:26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5.75" customHeight="1" spans="1:26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5.75" customHeight="1" spans="1:26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5.75" customHeight="1" spans="1:26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5.75" customHeight="1" spans="1:26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5.75" customHeight="1" spans="1:26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5.75" customHeight="1" spans="1:26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5.75" customHeight="1" spans="1:26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5.75" customHeight="1" spans="1:26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5.75" customHeight="1" spans="1:26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5.75" customHeight="1" spans="1:26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5.75" customHeight="1" spans="1:26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5.75" customHeight="1" spans="1:26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5.75" customHeight="1" spans="1:26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5.75" customHeight="1" spans="1:26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5.75" customHeight="1" spans="1:26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5.75" customHeight="1" spans="1:26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5.75" customHeight="1" spans="1:26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5.75" customHeight="1" spans="1:26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5.75" customHeight="1" spans="1:26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5.75" customHeight="1" spans="1:26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5.75" customHeight="1" spans="1:26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5.75" customHeight="1" spans="1:26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5.75" customHeight="1" spans="1:26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5.75" customHeight="1" spans="1:26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5.75" customHeight="1" spans="1:26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5.75" customHeight="1" spans="1:26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5.75" customHeight="1" spans="1:26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5.75" customHeight="1" spans="1:26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5.75" customHeight="1" spans="1:26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5.75" customHeight="1" spans="1:26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5.75" customHeight="1" spans="1:26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5.75" customHeight="1" spans="1:26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5.75" customHeight="1" spans="1:26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5.75" customHeight="1" spans="1:26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5.75" customHeight="1" spans="1:26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5.75" customHeight="1" spans="1:26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5.75" customHeight="1" spans="1:26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5.75" customHeight="1" spans="1:26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5.75" customHeight="1" spans="1:26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5.75" customHeight="1" spans="1:26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5.75" customHeight="1" spans="1:26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5.75" customHeight="1" spans="1:26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5.75" customHeight="1" spans="1:26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5.75" customHeight="1" spans="1:26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5.75" customHeight="1" spans="1:26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5.75" customHeight="1" spans="1:26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5.75" customHeight="1" spans="1:26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5.75" customHeight="1" spans="1:26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5.75" customHeight="1" spans="1:26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5.75" customHeight="1" spans="1:26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5.75" customHeight="1" spans="1:26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5.75" customHeight="1" spans="1:26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5.75" customHeight="1" spans="1:26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5.75" customHeight="1" spans="1:26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5.75" customHeight="1" spans="1:26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5.75" customHeight="1" spans="1:26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5.75" customHeight="1" spans="1:26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5.75" customHeight="1" spans="1:26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5.75" customHeight="1" spans="1:26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5.75" customHeight="1" spans="1:26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5.75" customHeight="1" spans="1:26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5.75" customHeight="1" spans="1:26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5.75" customHeight="1" spans="1:26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5.75" customHeight="1" spans="1:26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5.75" customHeight="1" spans="1:26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5.75" customHeight="1" spans="1:26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5.75" customHeight="1" spans="1:26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5.75" customHeight="1" spans="1:26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5.75" customHeight="1" spans="1:26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5.75" customHeight="1" spans="1:26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5.75" customHeight="1" spans="1:26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5.75" customHeight="1" spans="1:26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5.75" customHeight="1" spans="1:26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5.75" customHeight="1" spans="1:26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5.75" customHeight="1" spans="1:26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5.75" customHeight="1" spans="1:26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5.75" customHeight="1" spans="1:26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5.75" customHeight="1" spans="1:26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5.75" customHeight="1" spans="1:26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5.75" customHeight="1" spans="1:26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5.75" customHeight="1" spans="1:26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5.75" customHeight="1" spans="1:26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5.75" customHeight="1" spans="1:26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5.75" customHeight="1" spans="1:26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5.75" customHeight="1" spans="1:26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5.75" customHeight="1" spans="1:26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5.75" customHeight="1" spans="1:26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5.75" customHeight="1" spans="1:26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5.75" customHeight="1" spans="1:26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5.75" customHeight="1" spans="1:26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5.75" customHeight="1" spans="1:26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5.75" customHeight="1" spans="1:26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5.75" customHeight="1" spans="1:26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5.75" customHeight="1" spans="1:26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5.75" customHeight="1" spans="1:26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5.75" customHeight="1" spans="1:26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5.75" customHeight="1" spans="1:26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5.75" customHeight="1" spans="1:26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5.75" customHeight="1" spans="1:26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5.75" customHeight="1" spans="1:26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5.75" customHeight="1" spans="1:26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5.75" customHeight="1" spans="1:26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5.75" customHeight="1" spans="1:26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5.75" customHeight="1" spans="1:26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5.75" customHeight="1" spans="1:26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5.75" customHeight="1" spans="1:26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5.75" customHeight="1" spans="1:26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5.75" customHeight="1" spans="1:26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5.75" customHeight="1" spans="1:26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5.75" customHeight="1" spans="1:26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5.75" customHeight="1" spans="1:26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5.75" customHeight="1" spans="1:26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5.75" customHeight="1" spans="1:26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5.75" customHeight="1" spans="1:26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5.75" customHeight="1" spans="1:26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5.75" customHeight="1" spans="1:26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5.75" customHeight="1" spans="1:26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5.75" customHeight="1" spans="1:26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5.75" customHeight="1" spans="1:26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5.75" customHeight="1" spans="1:26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5.75" customHeight="1" spans="1:26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5.75" customHeight="1" spans="1:26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5.75" customHeight="1" spans="1:26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5.75" customHeight="1" spans="1:26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5.75" customHeight="1" spans="1:26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5.75" customHeight="1" spans="1:26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5.75" customHeight="1" spans="1:26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5.75" customHeight="1" spans="1:26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5.75" customHeight="1" spans="1:26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5.75" customHeight="1" spans="1:26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5.75" customHeight="1" spans="1:26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5.75" customHeight="1" spans="1:26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5.75" customHeight="1" spans="1:26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5.75" customHeight="1" spans="1:26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5.75" customHeight="1" spans="1:26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5.75" customHeight="1" spans="1:26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5.75" customHeight="1" spans="1:26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5.75" customHeight="1" spans="1:26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5.75" customHeight="1" spans="1:26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5.75" customHeight="1" spans="1:26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5.75" customHeight="1" spans="1:26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5.75" customHeight="1" spans="1:26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5.75" customHeight="1" spans="1:26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5.75" customHeight="1" spans="1:26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5.75" customHeight="1" spans="1:26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5.75" customHeight="1" spans="1:26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5.75" customHeight="1" spans="1:26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5.75" customHeight="1" spans="1:26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5.75" customHeight="1" spans="1:26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5.75" customHeight="1" spans="1:26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5.75" customHeight="1" spans="1:26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5.75" customHeight="1" spans="1:26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5.75" customHeight="1" spans="1:26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5.75" customHeight="1" spans="1:26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5.75" customHeight="1" spans="1:26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5.75" customHeight="1" spans="1:26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5.75" customHeight="1" spans="1:26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5.75" customHeight="1" spans="1:26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5.75" customHeight="1" spans="1:26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5.75" customHeight="1" spans="1:26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5.75" customHeight="1" spans="1:26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5.75" customHeight="1" spans="1:26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5.75" customHeight="1" spans="1:26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5.75" customHeight="1" spans="1:26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5.75" customHeight="1" spans="1:26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5.75" customHeight="1" spans="1:26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5.75" customHeight="1" spans="1:26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5.75" customHeight="1" spans="1:26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5.75" customHeight="1" spans="1:26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5.75" customHeight="1" spans="1:26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5.75" customHeight="1" spans="1:26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5.75" customHeight="1" spans="1:26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5.75" customHeight="1" spans="1:26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5.75" customHeight="1" spans="1:26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5.75" customHeight="1" spans="1:26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5.75" customHeight="1" spans="1:26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5.75" customHeight="1" spans="1:26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5.75" customHeight="1" spans="1:26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5.75" customHeight="1" spans="1:26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5.75" customHeight="1" spans="1:26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5.75" customHeight="1" spans="1:26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5.75" customHeight="1" spans="1:26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5.75" customHeight="1" spans="1:26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5.75" customHeight="1" spans="1:26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5.75" customHeight="1" spans="1:26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5.75" customHeight="1" spans="1:26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5.75" customHeight="1" spans="1:26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5.75" customHeight="1" spans="1:26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5.75" customHeight="1" spans="1:26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5.75" customHeight="1" spans="1:26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5.75" customHeight="1" spans="1:26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5.75" customHeight="1" spans="1:26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5.75" customHeight="1" spans="1:26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5.75" customHeight="1" spans="1:26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5.75" customHeight="1" spans="1:26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5.75" customHeight="1" spans="1:26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5.75" customHeight="1" spans="1:26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5.75" customHeight="1" spans="1:26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5.75" customHeight="1" spans="1:26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5.75" customHeight="1" spans="1:26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5.75" customHeight="1" spans="1:26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5.75" customHeight="1" spans="1:26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5.75" customHeight="1" spans="1:26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t="15.75" customHeight="1" spans="1:26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ht="15.75" customHeight="1" spans="1:26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t="15.75" customHeight="1" spans="1:26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ht="15.75" customHeight="1" spans="1:26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t="15.75" customHeight="1" spans="1:26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ht="15.75" customHeight="1" spans="1:26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t="15.75" customHeight="1" spans="1:26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ht="15.75" customHeight="1" spans="1:26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t="15.75" customHeight="1" spans="1:26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ht="15.75" customHeight="1" spans="1:26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t="15.75" customHeight="1" spans="1:26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ht="15.75" customHeight="1" spans="1:26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t="15.75" customHeight="1" spans="1:26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ht="15.75" customHeight="1" spans="1:26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2">
    <mergeCell ref="A49:B49"/>
    <mergeCell ref="A58:B58"/>
  </mergeCells>
  <pageMargins left="0.7" right="0.7" top="0.75" bottom="0.75" header="0" footer="0"/>
  <pageSetup paperSize="1" orientation="landscape"/>
  <headerFooter>
    <oddHeader>&amp;C&amp;A</oddHeader>
    <oddFooter>&amp;CSide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2.6272727272727" defaultRowHeight="15" customHeight="1"/>
  <cols>
    <col min="1" max="1" width="14.5" customWidth="1"/>
    <col min="2" max="2" width="12.1272727272727" customWidth="1"/>
    <col min="3" max="9" width="14.5" customWidth="1"/>
    <col min="10" max="26" width="10" customWidth="1"/>
  </cols>
  <sheetData>
    <row r="1" ht="15.75" customHeight="1" spans="1:26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 spans="1:26">
      <c r="A2" s="2"/>
      <c r="B2" s="3" t="s">
        <v>83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 spans="1:26">
      <c r="A4" s="1" t="s">
        <v>84</v>
      </c>
      <c r="B4" s="1" t="s">
        <v>85</v>
      </c>
      <c r="C4" s="1" t="s">
        <v>86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 spans="1:26">
      <c r="A5" s="1" t="s">
        <v>87</v>
      </c>
      <c r="B5" s="5">
        <v>450000</v>
      </c>
      <c r="C5" s="6">
        <f t="shared" ref="C5:C6" si="0">B5/12</f>
        <v>37500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 spans="1:26">
      <c r="A6" s="1" t="s">
        <v>88</v>
      </c>
      <c r="B6" s="6">
        <v>430200</v>
      </c>
      <c r="C6" s="6">
        <f t="shared" si="0"/>
        <v>35850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 spans="1:26">
      <c r="A8" s="7" t="s">
        <v>89</v>
      </c>
      <c r="B8" s="8"/>
      <c r="C8" s="9"/>
      <c r="D8" s="9"/>
      <c r="E8" s="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 spans="1:26">
      <c r="A9" s="11" t="s">
        <v>90</v>
      </c>
      <c r="B9" s="1" t="s">
        <v>91</v>
      </c>
      <c r="C9" s="1" t="s">
        <v>92</v>
      </c>
      <c r="D9" s="6">
        <f>C6*4</f>
        <v>143400</v>
      </c>
      <c r="E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 spans="1:26">
      <c r="A10" s="11" t="s">
        <v>90</v>
      </c>
      <c r="B10" s="1" t="s">
        <v>93</v>
      </c>
      <c r="C10" s="1" t="s">
        <v>94</v>
      </c>
      <c r="D10" s="6">
        <f>C5*2</f>
        <v>75000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 spans="1:26">
      <c r="A11" s="11" t="s">
        <v>90</v>
      </c>
      <c r="B11" s="1" t="s">
        <v>95</v>
      </c>
      <c r="C11" s="1" t="s">
        <v>96</v>
      </c>
      <c r="D11" s="6">
        <f>5*C5</f>
        <v>187500</v>
      </c>
      <c r="E11" s="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 spans="1:26">
      <c r="A12" s="11"/>
      <c r="B12" s="1" t="s">
        <v>97</v>
      </c>
      <c r="C12" s="1" t="s">
        <v>98</v>
      </c>
      <c r="D12" s="13">
        <f>SUM(D9:D11)</f>
        <v>405900</v>
      </c>
      <c r="E12" s="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 spans="1:26">
      <c r="A13" s="11"/>
      <c r="B13" s="1" t="s">
        <v>99</v>
      </c>
      <c r="C13" s="2"/>
      <c r="D13" s="13">
        <f>D12*0.12</f>
        <v>48708</v>
      </c>
      <c r="E13" s="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 spans="1:26">
      <c r="A14" s="11"/>
      <c r="B14" s="1" t="s">
        <v>100</v>
      </c>
      <c r="C14" s="2"/>
      <c r="D14" s="13">
        <f>D12+D13</f>
        <v>454608</v>
      </c>
      <c r="E14" s="1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 spans="1:26">
      <c r="A15" s="14"/>
      <c r="B15" s="15"/>
      <c r="C15" s="15"/>
      <c r="D15" s="15"/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2" customHeight="1" spans="1:26">
      <c r="A17" s="17" t="s">
        <v>101</v>
      </c>
      <c r="B17" s="18" t="s">
        <v>102</v>
      </c>
      <c r="C17" s="19" t="s">
        <v>86</v>
      </c>
      <c r="D17" s="2"/>
      <c r="E17" s="2"/>
      <c r="F17" s="17" t="s">
        <v>103</v>
      </c>
      <c r="G17" s="18" t="s">
        <v>102</v>
      </c>
      <c r="H17" s="19" t="s">
        <v>86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 spans="1:26">
      <c r="A18" s="1" t="s">
        <v>104</v>
      </c>
      <c r="B18" s="20">
        <v>0</v>
      </c>
      <c r="C18" s="6">
        <f t="shared" ref="C18:C23" si="1">C$6*B18</f>
        <v>0</v>
      </c>
      <c r="D18" s="2"/>
      <c r="E18" s="2"/>
      <c r="F18" s="1" t="s">
        <v>104</v>
      </c>
      <c r="G18" s="20">
        <v>1</v>
      </c>
      <c r="H18" s="6">
        <f>C$6*G18</f>
        <v>35850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 spans="1:26">
      <c r="A19" s="1" t="s">
        <v>105</v>
      </c>
      <c r="B19" s="20">
        <v>0</v>
      </c>
      <c r="C19" s="6">
        <f t="shared" si="1"/>
        <v>0</v>
      </c>
      <c r="D19" s="2"/>
      <c r="E19" s="2"/>
      <c r="F19" s="1" t="s">
        <v>105</v>
      </c>
      <c r="G19" s="20">
        <v>1</v>
      </c>
      <c r="H19" s="6" t="e">
        <f t="shared" ref="H19:H21" si="2">"#REF!$6"*G19</f>
        <v>#VALUE!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 spans="1:26">
      <c r="A20" s="1" t="s">
        <v>106</v>
      </c>
      <c r="B20" s="20">
        <v>0</v>
      </c>
      <c r="C20" s="6">
        <f t="shared" si="1"/>
        <v>0</v>
      </c>
      <c r="D20" s="2"/>
      <c r="E20" s="2"/>
      <c r="F20" s="1" t="s">
        <v>106</v>
      </c>
      <c r="G20" s="20">
        <v>1</v>
      </c>
      <c r="H20" s="6" t="e">
        <f t="shared" si="2"/>
        <v>#VALUE!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 spans="1:26">
      <c r="A21" s="1" t="s">
        <v>107</v>
      </c>
      <c r="B21" s="20">
        <v>1</v>
      </c>
      <c r="C21" s="6">
        <f t="shared" si="1"/>
        <v>35850</v>
      </c>
      <c r="D21" s="2"/>
      <c r="E21" s="2"/>
      <c r="F21" s="1" t="s">
        <v>107</v>
      </c>
      <c r="G21" s="20">
        <v>1</v>
      </c>
      <c r="H21" s="6" t="e">
        <f t="shared" si="2"/>
        <v>#VALUE!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 spans="1:26">
      <c r="A22" s="1" t="s">
        <v>108</v>
      </c>
      <c r="B22" s="20">
        <v>1</v>
      </c>
      <c r="C22" s="6">
        <f t="shared" si="1"/>
        <v>35850</v>
      </c>
      <c r="D22" s="2"/>
      <c r="E22" s="2"/>
      <c r="F22" s="1" t="s">
        <v>108</v>
      </c>
      <c r="G22" s="20">
        <v>1</v>
      </c>
      <c r="H22" s="6" t="e">
        <f t="shared" ref="H22:H29" si="3">"#REF!$5"*G22</f>
        <v>#VALUE!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 spans="1:26">
      <c r="A23" s="1" t="s">
        <v>109</v>
      </c>
      <c r="B23" s="20">
        <v>1</v>
      </c>
      <c r="C23" s="6">
        <f t="shared" si="1"/>
        <v>35850</v>
      </c>
      <c r="D23" s="2"/>
      <c r="E23" s="2"/>
      <c r="F23" s="1" t="s">
        <v>109</v>
      </c>
      <c r="G23" s="20">
        <v>1</v>
      </c>
      <c r="H23" s="6" t="e">
        <f t="shared" si="3"/>
        <v>#VALUE!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 spans="1:26">
      <c r="A24" s="1" t="s">
        <v>110</v>
      </c>
      <c r="B24" s="20">
        <v>0</v>
      </c>
      <c r="C24" s="6">
        <f>C$5*B24</f>
        <v>0</v>
      </c>
      <c r="D24" s="1" t="s">
        <v>111</v>
      </c>
      <c r="E24" s="2"/>
      <c r="F24" s="1" t="s">
        <v>110</v>
      </c>
      <c r="G24" s="20">
        <v>0</v>
      </c>
      <c r="H24" s="6" t="e">
        <f t="shared" si="3"/>
        <v>#VALUE!</v>
      </c>
      <c r="I24" s="1" t="s">
        <v>111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 spans="1:26">
      <c r="A25" s="1" t="s">
        <v>112</v>
      </c>
      <c r="B25" s="20">
        <f>B23</f>
        <v>1</v>
      </c>
      <c r="C25" s="6">
        <f t="shared" ref="C25:C29" si="4">C$6*B25</f>
        <v>35850</v>
      </c>
      <c r="D25" s="2"/>
      <c r="E25" s="2"/>
      <c r="F25" s="1" t="s">
        <v>112</v>
      </c>
      <c r="G25" s="20">
        <f>G23</f>
        <v>1</v>
      </c>
      <c r="H25" s="6" t="e">
        <f t="shared" si="3"/>
        <v>#VALUE!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 spans="1:26">
      <c r="A26" s="1" t="s">
        <v>113</v>
      </c>
      <c r="B26" s="20">
        <f t="shared" ref="B26:B27" si="5">B25</f>
        <v>1</v>
      </c>
      <c r="C26" s="6">
        <f t="shared" si="4"/>
        <v>35850</v>
      </c>
      <c r="D26" s="2"/>
      <c r="E26" s="2"/>
      <c r="F26" s="1" t="s">
        <v>113</v>
      </c>
      <c r="G26" s="20">
        <f t="shared" ref="G26:G27" si="6">G25</f>
        <v>1</v>
      </c>
      <c r="H26" s="6" t="e">
        <f t="shared" si="3"/>
        <v>#VALUE!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 spans="1:26">
      <c r="A27" s="1" t="s">
        <v>114</v>
      </c>
      <c r="B27" s="20">
        <f t="shared" si="5"/>
        <v>1</v>
      </c>
      <c r="C27" s="6">
        <f t="shared" si="4"/>
        <v>35850</v>
      </c>
      <c r="D27" s="2"/>
      <c r="E27" s="2"/>
      <c r="F27" s="1" t="s">
        <v>114</v>
      </c>
      <c r="G27" s="20">
        <f t="shared" si="6"/>
        <v>1</v>
      </c>
      <c r="H27" s="6" t="e">
        <f t="shared" si="3"/>
        <v>#VALUE!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 spans="1:26">
      <c r="A28" s="1" t="s">
        <v>115</v>
      </c>
      <c r="B28" s="20">
        <v>1</v>
      </c>
      <c r="C28" s="6">
        <f t="shared" si="4"/>
        <v>35850</v>
      </c>
      <c r="D28" s="2"/>
      <c r="E28" s="2"/>
      <c r="F28" s="1" t="s">
        <v>115</v>
      </c>
      <c r="G28" s="20">
        <v>1</v>
      </c>
      <c r="H28" s="6" t="e">
        <f t="shared" si="3"/>
        <v>#VALUE!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 spans="1:26">
      <c r="A29" s="1" t="s">
        <v>116</v>
      </c>
      <c r="B29" s="20">
        <v>1</v>
      </c>
      <c r="C29" s="6">
        <f t="shared" si="4"/>
        <v>35850</v>
      </c>
      <c r="D29" s="2"/>
      <c r="E29" s="2"/>
      <c r="F29" s="1" t="s">
        <v>116</v>
      </c>
      <c r="G29" s="20">
        <v>1</v>
      </c>
      <c r="H29" s="6" t="e">
        <f t="shared" si="3"/>
        <v>#VALUE!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 spans="1:26">
      <c r="A30" s="1" t="s">
        <v>117</v>
      </c>
      <c r="B30" s="20">
        <v>0.12</v>
      </c>
      <c r="C30" s="21">
        <f>SUM(C18:C29)*B30</f>
        <v>34416</v>
      </c>
      <c r="D30" s="2"/>
      <c r="E30" s="2"/>
      <c r="F30" s="1" t="s">
        <v>117</v>
      </c>
      <c r="G30" s="20">
        <v>0.12</v>
      </c>
      <c r="H30" s="21" t="e">
        <f>SUM(H18:H29)*G30</f>
        <v>#VALUE!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 spans="1:26">
      <c r="A31" s="1" t="s">
        <v>118</v>
      </c>
      <c r="B31" s="20"/>
      <c r="C31" s="21">
        <f>SUM(C18:C30)</f>
        <v>321216</v>
      </c>
      <c r="D31" s="22">
        <f>C31/D14</f>
        <v>0.706577974870658</v>
      </c>
      <c r="E31" s="1" t="s">
        <v>119</v>
      </c>
      <c r="F31" s="1" t="s">
        <v>118</v>
      </c>
      <c r="G31" s="20"/>
      <c r="H31" s="21" t="e">
        <f>SUM(H18:H30)</f>
        <v>#VALUE!</v>
      </c>
      <c r="I31" s="22" t="e">
        <f>H31/I14</f>
        <v>#VALUE!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 spans="1:26">
      <c r="A32" s="1" t="s">
        <v>120</v>
      </c>
      <c r="B32" s="23">
        <v>0.21</v>
      </c>
      <c r="C32" s="6">
        <f>C31*B32</f>
        <v>67455.36</v>
      </c>
      <c r="D32" s="2"/>
      <c r="E32" s="2"/>
      <c r="F32" s="1" t="s">
        <v>120</v>
      </c>
      <c r="G32" s="23">
        <v>0.21</v>
      </c>
      <c r="H32" s="6" t="e">
        <f>H31*G32</f>
        <v>#VALUE!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 spans="1:26">
      <c r="A33" s="1" t="s">
        <v>121</v>
      </c>
      <c r="B33" s="20"/>
      <c r="C33" s="21">
        <f>SUM(C31:C32)</f>
        <v>388671.36</v>
      </c>
      <c r="D33" s="2"/>
      <c r="E33" s="2"/>
      <c r="F33" s="1" t="s">
        <v>121</v>
      </c>
      <c r="G33" s="20"/>
      <c r="H33" s="21" t="e">
        <f>SUM(H31:H32)</f>
        <v>#VALUE!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 spans="1:26">
      <c r="A34" s="1" t="s">
        <v>23</v>
      </c>
      <c r="B34" s="24">
        <v>0.051</v>
      </c>
      <c r="C34" s="25">
        <f>C33*B34</f>
        <v>19822.23936</v>
      </c>
      <c r="D34" s="2"/>
      <c r="E34" s="2"/>
      <c r="F34" s="1" t="s">
        <v>23</v>
      </c>
      <c r="G34" s="24">
        <v>0.051</v>
      </c>
      <c r="H34" s="25" t="e">
        <f>H33*G34</f>
        <v>#VALUE!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 spans="1:26">
      <c r="A35" s="26" t="s">
        <v>90</v>
      </c>
      <c r="B35" s="27"/>
      <c r="C35" s="28">
        <f>SUM(C33:C34)</f>
        <v>408493.59936</v>
      </c>
      <c r="D35" s="2"/>
      <c r="E35" s="2"/>
      <c r="F35" s="26" t="s">
        <v>90</v>
      </c>
      <c r="G35" s="27"/>
      <c r="H35" s="28" t="e">
        <f>SUM(H33:H34)</f>
        <v>#VALUE!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 spans="1:26">
      <c r="A37" s="26" t="s">
        <v>122</v>
      </c>
      <c r="B37" s="29"/>
      <c r="C37" s="28">
        <v>0</v>
      </c>
      <c r="D37" s="1"/>
      <c r="E37" s="2"/>
      <c r="F37" s="26" t="s">
        <v>122</v>
      </c>
      <c r="G37" s="29"/>
      <c r="H37" s="28">
        <v>0</v>
      </c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 spans="1:26">
      <c r="A39" s="26" t="s">
        <v>123</v>
      </c>
      <c r="B39" s="29"/>
      <c r="C39" s="28">
        <f>C35-C37</f>
        <v>408493.59936</v>
      </c>
      <c r="D39" s="2"/>
      <c r="E39" s="2"/>
      <c r="F39" s="26" t="s">
        <v>123</v>
      </c>
      <c r="G39" s="29"/>
      <c r="H39" s="28" t="e">
        <f>H35-H37</f>
        <v>#VALUE!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2:C2"/>
  </mergeCells>
  <pageMargins left="0.7" right="0.7" top="0.75" bottom="0.75" header="0" footer="0"/>
  <pageSetup paperSize="1" orientation="landscape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Budsjett 2019</vt:lpstr>
      <vt:lpstr>Budsjett 2020</vt:lpstr>
      <vt:lpstr>Budsjett 2021</vt:lpstr>
      <vt:lpstr>Budsjett 2023</vt:lpstr>
      <vt:lpstr>Refusjonsberegning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Kasse</cp:lastModifiedBy>
  <dcterms:created xsi:type="dcterms:W3CDTF">2022-03-28T09:00:00Z</dcterms:created>
  <dcterms:modified xsi:type="dcterms:W3CDTF">2023-01-30T12:54:06Z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52A549BE6A3144DBA64ACED015956828</vt:lpwstr>
  </property>
  <property fmtid="{D5CDD505-2E9C-101B-9397-08002B2CF9AE}" pid="3" name="KSOProductBuildVer">
    <vt:lpwstr>1033-11.2.0.11440</vt:lpwstr>
  </property>
</Properties>
</file>